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rsenis.MEDIA2DAY\Desktop\"/>
    </mc:Choice>
  </mc:AlternateContent>
  <xr:revisionPtr revIDLastSave="0" documentId="8_{AC1B75F2-B9D8-4A08-A1ED-FF0FBAF50991}" xr6:coauthVersionLast="47" xr6:coauthVersionMax="47" xr10:uidLastSave="{00000000-0000-0000-0000-000000000000}"/>
  <bookViews>
    <workbookView xWindow="1950" yWindow="1950" windowWidth="12930" windowHeight="7605" tabRatio="696" xr2:uid="{00000000-000D-0000-FFFF-FFFF00000000}"/>
  </bookViews>
  <sheets>
    <sheet name="Οδηγίες" sheetId="1" r:id="rId1"/>
    <sheet name="1.Προστιθέμενη Αξία" sheetId="2" r:id="rId2"/>
    <sheet name="2.Απασχόληση" sheetId="3" r:id="rId3"/>
    <sheet name="3.Κεφάλαιο" sheetId="9" r:id="rId4"/>
    <sheet name="4.Δείκτες &amp; Σύγκριση" sheetId="4" r:id="rId5"/>
    <sheet name="5.TFP" sheetId="5" r:id="rId6"/>
    <sheet name="ΕΜΕ (Αναλυτικά)" sheetId="7" r:id="rId7"/>
    <sheet name="Κωδικοί NACE" sheetId="8" r:id="rId8"/>
    <sheet name="Δεδομένα" sheetId="6" r:id="rId9"/>
  </sheets>
  <definedNames>
    <definedName name="_xlnm._FilterDatabase" localSheetId="8" hidden="1">Δεδομένα!$S$3:$V$895</definedName>
    <definedName name="_xlnm._FilterDatabase" localSheetId="7" hidden="1">'Κωδικοί NACE'!$A$1:$B$891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 i="4" l="1"/>
  <c r="B7" i="4"/>
  <c r="D9" i="9"/>
  <c r="C9" i="9"/>
  <c r="C5" i="4"/>
  <c r="B5" i="4"/>
  <c r="C15" i="3"/>
  <c r="B15" i="3"/>
  <c r="Q12" i="7"/>
  <c r="Q11" i="7"/>
  <c r="Q10" i="7"/>
  <c r="Q9" i="7"/>
  <c r="Q8" i="7"/>
  <c r="Q7" i="7"/>
  <c r="Q6" i="7"/>
  <c r="Q5" i="7"/>
  <c r="Q4" i="7"/>
  <c r="C18" i="4"/>
  <c r="C17" i="4"/>
  <c r="D25" i="4"/>
  <c r="D26" i="4"/>
  <c r="C27" i="4" s="1"/>
  <c r="D16" i="4"/>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X172" i="6"/>
  <c r="X173" i="6"/>
  <c r="X174" i="6"/>
  <c r="X175" i="6"/>
  <c r="X176" i="6"/>
  <c r="X177" i="6"/>
  <c r="X178" i="6"/>
  <c r="X179" i="6"/>
  <c r="X180" i="6"/>
  <c r="X181" i="6"/>
  <c r="X182" i="6"/>
  <c r="X183" i="6"/>
  <c r="X184" i="6"/>
  <c r="X185" i="6"/>
  <c r="X186" i="6"/>
  <c r="X187" i="6"/>
  <c r="X188" i="6"/>
  <c r="X189" i="6"/>
  <c r="X190" i="6"/>
  <c r="X191" i="6"/>
  <c r="X192" i="6"/>
  <c r="X193" i="6"/>
  <c r="X194" i="6"/>
  <c r="X195" i="6"/>
  <c r="X196" i="6"/>
  <c r="X197" i="6"/>
  <c r="X198" i="6"/>
  <c r="X199" i="6"/>
  <c r="X200" i="6"/>
  <c r="X201" i="6"/>
  <c r="X202" i="6"/>
  <c r="X203" i="6"/>
  <c r="X204" i="6"/>
  <c r="X205" i="6"/>
  <c r="X206" i="6"/>
  <c r="X207" i="6"/>
  <c r="X208" i="6"/>
  <c r="X209" i="6"/>
  <c r="X210" i="6"/>
  <c r="X211" i="6"/>
  <c r="X212" i="6"/>
  <c r="X213" i="6"/>
  <c r="X214" i="6"/>
  <c r="X215" i="6"/>
  <c r="X216" i="6"/>
  <c r="X217" i="6"/>
  <c r="X218" i="6"/>
  <c r="X219" i="6"/>
  <c r="X220" i="6"/>
  <c r="X221" i="6"/>
  <c r="X222" i="6"/>
  <c r="X223" i="6"/>
  <c r="X224" i="6"/>
  <c r="X225" i="6"/>
  <c r="X226" i="6"/>
  <c r="X227" i="6"/>
  <c r="X228" i="6"/>
  <c r="X229" i="6"/>
  <c r="X230" i="6"/>
  <c r="X231" i="6"/>
  <c r="X232" i="6"/>
  <c r="X233" i="6"/>
  <c r="X234" i="6"/>
  <c r="X235" i="6"/>
  <c r="X236" i="6"/>
  <c r="X237" i="6"/>
  <c r="X238" i="6"/>
  <c r="X239" i="6"/>
  <c r="X240" i="6"/>
  <c r="X241" i="6"/>
  <c r="X242" i="6"/>
  <c r="X243" i="6"/>
  <c r="X244" i="6"/>
  <c r="X245" i="6"/>
  <c r="X246" i="6"/>
  <c r="X247" i="6"/>
  <c r="X248" i="6"/>
  <c r="X249" i="6"/>
  <c r="X250" i="6"/>
  <c r="X251" i="6"/>
  <c r="X252" i="6"/>
  <c r="X253" i="6"/>
  <c r="X254" i="6"/>
  <c r="X255" i="6"/>
  <c r="X256" i="6"/>
  <c r="X257" i="6"/>
  <c r="X258" i="6"/>
  <c r="X259" i="6"/>
  <c r="X260" i="6"/>
  <c r="X261" i="6"/>
  <c r="X262" i="6"/>
  <c r="X263" i="6"/>
  <c r="X264" i="6"/>
  <c r="X265" i="6"/>
  <c r="X266" i="6"/>
  <c r="X267" i="6"/>
  <c r="X268" i="6"/>
  <c r="X269" i="6"/>
  <c r="X270" i="6"/>
  <c r="X271" i="6"/>
  <c r="X272" i="6"/>
  <c r="X273" i="6"/>
  <c r="X274" i="6"/>
  <c r="X275" i="6"/>
  <c r="X276" i="6"/>
  <c r="X277" i="6"/>
  <c r="X278" i="6"/>
  <c r="X279" i="6"/>
  <c r="X280" i="6"/>
  <c r="X281" i="6"/>
  <c r="X282" i="6"/>
  <c r="X283" i="6"/>
  <c r="X284" i="6"/>
  <c r="X285" i="6"/>
  <c r="X286" i="6"/>
  <c r="X287" i="6"/>
  <c r="X288" i="6"/>
  <c r="X289" i="6"/>
  <c r="X290" i="6"/>
  <c r="X291" i="6"/>
  <c r="X292" i="6"/>
  <c r="X293" i="6"/>
  <c r="X294" i="6"/>
  <c r="X295" i="6"/>
  <c r="X296" i="6"/>
  <c r="X297" i="6"/>
  <c r="X298" i="6"/>
  <c r="X299" i="6"/>
  <c r="X300" i="6"/>
  <c r="X301" i="6"/>
  <c r="X302" i="6"/>
  <c r="X303" i="6"/>
  <c r="X304" i="6"/>
  <c r="X305" i="6"/>
  <c r="X306" i="6"/>
  <c r="X307" i="6"/>
  <c r="X308" i="6"/>
  <c r="X309" i="6"/>
  <c r="X310" i="6"/>
  <c r="X311" i="6"/>
  <c r="X312" i="6"/>
  <c r="X313" i="6"/>
  <c r="X314" i="6"/>
  <c r="X315" i="6"/>
  <c r="X316" i="6"/>
  <c r="X317" i="6"/>
  <c r="X318" i="6"/>
  <c r="X319" i="6"/>
  <c r="X320" i="6"/>
  <c r="X321" i="6"/>
  <c r="X322" i="6"/>
  <c r="X323" i="6"/>
  <c r="X324" i="6"/>
  <c r="X325" i="6"/>
  <c r="X326" i="6"/>
  <c r="X327" i="6"/>
  <c r="X328" i="6"/>
  <c r="X329" i="6"/>
  <c r="X330" i="6"/>
  <c r="X331" i="6"/>
  <c r="X332" i="6"/>
  <c r="X333" i="6"/>
  <c r="X334" i="6"/>
  <c r="X335" i="6"/>
  <c r="X336" i="6"/>
  <c r="X337" i="6"/>
  <c r="X338" i="6"/>
  <c r="X339" i="6"/>
  <c r="X340" i="6"/>
  <c r="X341" i="6"/>
  <c r="X342" i="6"/>
  <c r="X343" i="6"/>
  <c r="X344" i="6"/>
  <c r="X345" i="6"/>
  <c r="X346" i="6"/>
  <c r="X347" i="6"/>
  <c r="X348" i="6"/>
  <c r="X349" i="6"/>
  <c r="X350" i="6"/>
  <c r="X351" i="6"/>
  <c r="X352" i="6"/>
  <c r="X353" i="6"/>
  <c r="X354" i="6"/>
  <c r="X355" i="6"/>
  <c r="X356" i="6"/>
  <c r="X357" i="6"/>
  <c r="X358" i="6"/>
  <c r="X359" i="6"/>
  <c r="X360" i="6"/>
  <c r="X361" i="6"/>
  <c r="X362" i="6"/>
  <c r="X363" i="6"/>
  <c r="X364" i="6"/>
  <c r="X365" i="6"/>
  <c r="X366" i="6"/>
  <c r="X367" i="6"/>
  <c r="X368" i="6"/>
  <c r="X369" i="6"/>
  <c r="X370" i="6"/>
  <c r="X371" i="6"/>
  <c r="X372" i="6"/>
  <c r="X373" i="6"/>
  <c r="X374" i="6"/>
  <c r="X375" i="6"/>
  <c r="X376" i="6"/>
  <c r="X377" i="6"/>
  <c r="X378" i="6"/>
  <c r="X379" i="6"/>
  <c r="X380" i="6"/>
  <c r="X381" i="6"/>
  <c r="X382" i="6"/>
  <c r="X383" i="6"/>
  <c r="X384" i="6"/>
  <c r="X385" i="6"/>
  <c r="X386" i="6"/>
  <c r="X387" i="6"/>
  <c r="X388" i="6"/>
  <c r="X389" i="6"/>
  <c r="X390" i="6"/>
  <c r="X391" i="6"/>
  <c r="X392" i="6"/>
  <c r="X393" i="6"/>
  <c r="X394" i="6"/>
  <c r="X395" i="6"/>
  <c r="X396" i="6"/>
  <c r="X397" i="6"/>
  <c r="X398" i="6"/>
  <c r="X399" i="6"/>
  <c r="X400" i="6"/>
  <c r="X401" i="6"/>
  <c r="X402" i="6"/>
  <c r="X403" i="6"/>
  <c r="X404" i="6"/>
  <c r="X405" i="6"/>
  <c r="X406" i="6"/>
  <c r="X407" i="6"/>
  <c r="X408" i="6"/>
  <c r="X409" i="6"/>
  <c r="X410" i="6"/>
  <c r="X411" i="6"/>
  <c r="X412" i="6"/>
  <c r="X413" i="6"/>
  <c r="X414" i="6"/>
  <c r="X415" i="6"/>
  <c r="X416" i="6"/>
  <c r="X417" i="6"/>
  <c r="X418" i="6"/>
  <c r="X419" i="6"/>
  <c r="X420" i="6"/>
  <c r="X421" i="6"/>
  <c r="X422" i="6"/>
  <c r="X423" i="6"/>
  <c r="X424" i="6"/>
  <c r="X425" i="6"/>
  <c r="X426" i="6"/>
  <c r="X427" i="6"/>
  <c r="X428" i="6"/>
  <c r="X429" i="6"/>
  <c r="X430" i="6"/>
  <c r="X431" i="6"/>
  <c r="X432" i="6"/>
  <c r="X433" i="6"/>
  <c r="X434" i="6"/>
  <c r="X435" i="6"/>
  <c r="X436" i="6"/>
  <c r="X437" i="6"/>
  <c r="X438" i="6"/>
  <c r="X439" i="6"/>
  <c r="X440" i="6"/>
  <c r="X441" i="6"/>
  <c r="X442" i="6"/>
  <c r="X443" i="6"/>
  <c r="X444" i="6"/>
  <c r="X445" i="6"/>
  <c r="X446" i="6"/>
  <c r="X447" i="6"/>
  <c r="X448" i="6"/>
  <c r="X449" i="6"/>
  <c r="X450" i="6"/>
  <c r="X451" i="6"/>
  <c r="X452" i="6"/>
  <c r="X453" i="6"/>
  <c r="X454" i="6"/>
  <c r="X455" i="6"/>
  <c r="X456" i="6"/>
  <c r="X457" i="6"/>
  <c r="X458" i="6"/>
  <c r="X459" i="6"/>
  <c r="X460" i="6"/>
  <c r="X461" i="6"/>
  <c r="X462" i="6"/>
  <c r="X463" i="6"/>
  <c r="X464" i="6"/>
  <c r="X465" i="6"/>
  <c r="X466" i="6"/>
  <c r="X467" i="6"/>
  <c r="X468" i="6"/>
  <c r="X469" i="6"/>
  <c r="X470" i="6"/>
  <c r="X471" i="6"/>
  <c r="X472" i="6"/>
  <c r="X473" i="6"/>
  <c r="X474" i="6"/>
  <c r="X475" i="6"/>
  <c r="X476" i="6"/>
  <c r="X477" i="6"/>
  <c r="X478" i="6"/>
  <c r="X479" i="6"/>
  <c r="X480" i="6"/>
  <c r="X481" i="6"/>
  <c r="X482" i="6"/>
  <c r="X483" i="6"/>
  <c r="X484" i="6"/>
  <c r="X485" i="6"/>
  <c r="X486" i="6"/>
  <c r="X487" i="6"/>
  <c r="X488" i="6"/>
  <c r="X489" i="6"/>
  <c r="X490" i="6"/>
  <c r="X491" i="6"/>
  <c r="X492" i="6"/>
  <c r="X493" i="6"/>
  <c r="X494" i="6"/>
  <c r="X495" i="6"/>
  <c r="X496" i="6"/>
  <c r="X497" i="6"/>
  <c r="X498" i="6"/>
  <c r="X499" i="6"/>
  <c r="X500" i="6"/>
  <c r="X501" i="6"/>
  <c r="X502" i="6"/>
  <c r="X503" i="6"/>
  <c r="X504" i="6"/>
  <c r="X505" i="6"/>
  <c r="X506" i="6"/>
  <c r="X507" i="6"/>
  <c r="X508" i="6"/>
  <c r="X509" i="6"/>
  <c r="X510" i="6"/>
  <c r="X511" i="6"/>
  <c r="X512" i="6"/>
  <c r="X513" i="6"/>
  <c r="X514" i="6"/>
  <c r="X515" i="6"/>
  <c r="X516" i="6"/>
  <c r="X517" i="6"/>
  <c r="X518" i="6"/>
  <c r="X519" i="6"/>
  <c r="X520" i="6"/>
  <c r="X521" i="6"/>
  <c r="X522" i="6"/>
  <c r="X523" i="6"/>
  <c r="X524" i="6"/>
  <c r="X525" i="6"/>
  <c r="X526" i="6"/>
  <c r="X527" i="6"/>
  <c r="X528" i="6"/>
  <c r="X529" i="6"/>
  <c r="X530" i="6"/>
  <c r="X531" i="6"/>
  <c r="X532" i="6"/>
  <c r="X533" i="6"/>
  <c r="X534" i="6"/>
  <c r="X535" i="6"/>
  <c r="X536" i="6"/>
  <c r="X537" i="6"/>
  <c r="X538" i="6"/>
  <c r="X539" i="6"/>
  <c r="X540" i="6"/>
  <c r="X541" i="6"/>
  <c r="X542" i="6"/>
  <c r="X543" i="6"/>
  <c r="X544" i="6"/>
  <c r="X545" i="6"/>
  <c r="X546" i="6"/>
  <c r="X547" i="6"/>
  <c r="X548" i="6"/>
  <c r="X549" i="6"/>
  <c r="X550" i="6"/>
  <c r="X551" i="6"/>
  <c r="X552" i="6"/>
  <c r="X553" i="6"/>
  <c r="X554" i="6"/>
  <c r="X555" i="6"/>
  <c r="X556" i="6"/>
  <c r="X557" i="6"/>
  <c r="X558" i="6"/>
  <c r="X559" i="6"/>
  <c r="X560" i="6"/>
  <c r="X561" i="6"/>
  <c r="X562" i="6"/>
  <c r="X563" i="6"/>
  <c r="X564" i="6"/>
  <c r="X565" i="6"/>
  <c r="X566" i="6"/>
  <c r="X567" i="6"/>
  <c r="X568" i="6"/>
  <c r="X569" i="6"/>
  <c r="X570" i="6"/>
  <c r="X571" i="6"/>
  <c r="X572" i="6"/>
  <c r="X573" i="6"/>
  <c r="X574" i="6"/>
  <c r="X575" i="6"/>
  <c r="X576" i="6"/>
  <c r="X577" i="6"/>
  <c r="X578" i="6"/>
  <c r="X579" i="6"/>
  <c r="X580" i="6"/>
  <c r="X581" i="6"/>
  <c r="X582" i="6"/>
  <c r="X583" i="6"/>
  <c r="X584" i="6"/>
  <c r="X585" i="6"/>
  <c r="X586" i="6"/>
  <c r="X587" i="6"/>
  <c r="X588" i="6"/>
  <c r="X589" i="6"/>
  <c r="X590" i="6"/>
  <c r="X591" i="6"/>
  <c r="X592" i="6"/>
  <c r="X593" i="6"/>
  <c r="X594" i="6"/>
  <c r="X595" i="6"/>
  <c r="X596" i="6"/>
  <c r="X597" i="6"/>
  <c r="X598" i="6"/>
  <c r="X599" i="6"/>
  <c r="X600" i="6"/>
  <c r="X601" i="6"/>
  <c r="X602" i="6"/>
  <c r="X603" i="6"/>
  <c r="X604" i="6"/>
  <c r="X605" i="6"/>
  <c r="X606" i="6"/>
  <c r="X607" i="6"/>
  <c r="X608" i="6"/>
  <c r="X609" i="6"/>
  <c r="X610" i="6"/>
  <c r="X611" i="6"/>
  <c r="X612" i="6"/>
  <c r="X613" i="6"/>
  <c r="X614" i="6"/>
  <c r="X615" i="6"/>
  <c r="X616" i="6"/>
  <c r="X617" i="6"/>
  <c r="X618" i="6"/>
  <c r="X619" i="6"/>
  <c r="X620" i="6"/>
  <c r="X621" i="6"/>
  <c r="X622" i="6"/>
  <c r="X623" i="6"/>
  <c r="X624" i="6"/>
  <c r="X625" i="6"/>
  <c r="X626" i="6"/>
  <c r="X627" i="6"/>
  <c r="X628" i="6"/>
  <c r="X629" i="6"/>
  <c r="X630" i="6"/>
  <c r="X631" i="6"/>
  <c r="X632" i="6"/>
  <c r="X633" i="6"/>
  <c r="X634" i="6"/>
  <c r="X635" i="6"/>
  <c r="X636" i="6"/>
  <c r="X637" i="6"/>
  <c r="X638" i="6"/>
  <c r="X639" i="6"/>
  <c r="X640" i="6"/>
  <c r="X641" i="6"/>
  <c r="X642" i="6"/>
  <c r="X643" i="6"/>
  <c r="X644" i="6"/>
  <c r="X645" i="6"/>
  <c r="X646" i="6"/>
  <c r="X647" i="6"/>
  <c r="X648" i="6"/>
  <c r="X649" i="6"/>
  <c r="X650" i="6"/>
  <c r="X651" i="6"/>
  <c r="X652" i="6"/>
  <c r="X653" i="6"/>
  <c r="X654" i="6"/>
  <c r="X655" i="6"/>
  <c r="X656" i="6"/>
  <c r="X657" i="6"/>
  <c r="X658" i="6"/>
  <c r="X659" i="6"/>
  <c r="X660" i="6"/>
  <c r="X661" i="6"/>
  <c r="X662" i="6"/>
  <c r="X663" i="6"/>
  <c r="X664" i="6"/>
  <c r="X665" i="6"/>
  <c r="X666" i="6"/>
  <c r="X667" i="6"/>
  <c r="X668" i="6"/>
  <c r="X669" i="6"/>
  <c r="X670" i="6"/>
  <c r="X671" i="6"/>
  <c r="X672" i="6"/>
  <c r="X673" i="6"/>
  <c r="X674" i="6"/>
  <c r="X675" i="6"/>
  <c r="X676" i="6"/>
  <c r="X677" i="6"/>
  <c r="X678" i="6"/>
  <c r="X679" i="6"/>
  <c r="X680" i="6"/>
  <c r="X681" i="6"/>
  <c r="X682" i="6"/>
  <c r="X683" i="6"/>
  <c r="X684" i="6"/>
  <c r="X685" i="6"/>
  <c r="X686" i="6"/>
  <c r="X687" i="6"/>
  <c r="X688" i="6"/>
  <c r="X689" i="6"/>
  <c r="X690" i="6"/>
  <c r="X691" i="6"/>
  <c r="X692" i="6"/>
  <c r="X693" i="6"/>
  <c r="X694" i="6"/>
  <c r="X695" i="6"/>
  <c r="X696" i="6"/>
  <c r="X697" i="6"/>
  <c r="X698" i="6"/>
  <c r="X699" i="6"/>
  <c r="X700" i="6"/>
  <c r="X701" i="6"/>
  <c r="X702" i="6"/>
  <c r="X703" i="6"/>
  <c r="X704" i="6"/>
  <c r="X705" i="6"/>
  <c r="X706" i="6"/>
  <c r="X707" i="6"/>
  <c r="X708" i="6"/>
  <c r="X709" i="6"/>
  <c r="X710" i="6"/>
  <c r="X711" i="6"/>
  <c r="X712" i="6"/>
  <c r="X713" i="6"/>
  <c r="X714" i="6"/>
  <c r="X715" i="6"/>
  <c r="X716" i="6"/>
  <c r="X717" i="6"/>
  <c r="X718" i="6"/>
  <c r="X719" i="6"/>
  <c r="X720" i="6"/>
  <c r="X721" i="6"/>
  <c r="X722" i="6"/>
  <c r="X723" i="6"/>
  <c r="X724" i="6"/>
  <c r="X725" i="6"/>
  <c r="X726" i="6"/>
  <c r="X727" i="6"/>
  <c r="X728" i="6"/>
  <c r="X729" i="6"/>
  <c r="X730" i="6"/>
  <c r="X731" i="6"/>
  <c r="X732" i="6"/>
  <c r="X733" i="6"/>
  <c r="X734" i="6"/>
  <c r="X735" i="6"/>
  <c r="X736" i="6"/>
  <c r="X737" i="6"/>
  <c r="X738" i="6"/>
  <c r="X739" i="6"/>
  <c r="X740" i="6"/>
  <c r="X741" i="6"/>
  <c r="X742" i="6"/>
  <c r="X743" i="6"/>
  <c r="X744" i="6"/>
  <c r="X745" i="6"/>
  <c r="X746" i="6"/>
  <c r="X747" i="6"/>
  <c r="X748" i="6"/>
  <c r="X749" i="6"/>
  <c r="X750" i="6"/>
  <c r="X751" i="6"/>
  <c r="X752" i="6"/>
  <c r="X753" i="6"/>
  <c r="X754" i="6"/>
  <c r="X755" i="6"/>
  <c r="X756" i="6"/>
  <c r="X757" i="6"/>
  <c r="X758" i="6"/>
  <c r="X759" i="6"/>
  <c r="X760" i="6"/>
  <c r="X761" i="6"/>
  <c r="X762" i="6"/>
  <c r="X763" i="6"/>
  <c r="X764" i="6"/>
  <c r="X765" i="6"/>
  <c r="X766" i="6"/>
  <c r="X767" i="6"/>
  <c r="X768" i="6"/>
  <c r="X769" i="6"/>
  <c r="X770" i="6"/>
  <c r="X771" i="6"/>
  <c r="X772" i="6"/>
  <c r="X773" i="6"/>
  <c r="X774" i="6"/>
  <c r="X775" i="6"/>
  <c r="X776" i="6"/>
  <c r="X777" i="6"/>
  <c r="X778" i="6"/>
  <c r="X779" i="6"/>
  <c r="X780" i="6"/>
  <c r="X781" i="6"/>
  <c r="X782" i="6"/>
  <c r="X783" i="6"/>
  <c r="X784" i="6"/>
  <c r="X785" i="6"/>
  <c r="X786" i="6"/>
  <c r="X787" i="6"/>
  <c r="X788" i="6"/>
  <c r="X789" i="6"/>
  <c r="X790" i="6"/>
  <c r="X791" i="6"/>
  <c r="X792" i="6"/>
  <c r="X793" i="6"/>
  <c r="X794" i="6"/>
  <c r="X795" i="6"/>
  <c r="X796" i="6"/>
  <c r="X797" i="6"/>
  <c r="X798" i="6"/>
  <c r="X799" i="6"/>
  <c r="X800" i="6"/>
  <c r="X801" i="6"/>
  <c r="X802" i="6"/>
  <c r="X803" i="6"/>
  <c r="X804" i="6"/>
  <c r="X805" i="6"/>
  <c r="X806" i="6"/>
  <c r="X807" i="6"/>
  <c r="X808" i="6"/>
  <c r="X809" i="6"/>
  <c r="X810" i="6"/>
  <c r="X811" i="6"/>
  <c r="X812" i="6"/>
  <c r="X813" i="6"/>
  <c r="X814" i="6"/>
  <c r="X815" i="6"/>
  <c r="X816" i="6"/>
  <c r="X817" i="6"/>
  <c r="X818" i="6"/>
  <c r="X819" i="6"/>
  <c r="X820" i="6"/>
  <c r="X821" i="6"/>
  <c r="X822" i="6"/>
  <c r="X823" i="6"/>
  <c r="X824" i="6"/>
  <c r="X825" i="6"/>
  <c r="X826" i="6"/>
  <c r="X827" i="6"/>
  <c r="X828" i="6"/>
  <c r="X829" i="6"/>
  <c r="X830" i="6"/>
  <c r="X831" i="6"/>
  <c r="X832" i="6"/>
  <c r="X833" i="6"/>
  <c r="X834" i="6"/>
  <c r="X835" i="6"/>
  <c r="X836" i="6"/>
  <c r="X837" i="6"/>
  <c r="X838" i="6"/>
  <c r="X839" i="6"/>
  <c r="X840" i="6"/>
  <c r="X841" i="6"/>
  <c r="X842" i="6"/>
  <c r="X843" i="6"/>
  <c r="X844" i="6"/>
  <c r="X845" i="6"/>
  <c r="X846" i="6"/>
  <c r="X847" i="6"/>
  <c r="X848" i="6"/>
  <c r="X849" i="6"/>
  <c r="X850" i="6"/>
  <c r="X851" i="6"/>
  <c r="X852" i="6"/>
  <c r="X853" i="6"/>
  <c r="X854" i="6"/>
  <c r="X855" i="6"/>
  <c r="X856" i="6"/>
  <c r="X857" i="6"/>
  <c r="X858" i="6"/>
  <c r="X859" i="6"/>
  <c r="X860" i="6"/>
  <c r="X861" i="6"/>
  <c r="X862" i="6"/>
  <c r="X863" i="6"/>
  <c r="X864" i="6"/>
  <c r="X865" i="6"/>
  <c r="X866" i="6"/>
  <c r="X867" i="6"/>
  <c r="X868" i="6"/>
  <c r="X869" i="6"/>
  <c r="X870" i="6"/>
  <c r="X871" i="6"/>
  <c r="X872" i="6"/>
  <c r="X873" i="6"/>
  <c r="X874" i="6"/>
  <c r="X875" i="6"/>
  <c r="X876" i="6"/>
  <c r="X877" i="6"/>
  <c r="X878" i="6"/>
  <c r="X879" i="6"/>
  <c r="X880" i="6"/>
  <c r="X881" i="6"/>
  <c r="X882" i="6"/>
  <c r="X883" i="6"/>
  <c r="X884" i="6"/>
  <c r="X885" i="6"/>
  <c r="X886" i="6"/>
  <c r="X887" i="6"/>
  <c r="X888" i="6"/>
  <c r="X889" i="6"/>
  <c r="X890" i="6"/>
  <c r="X891" i="6"/>
  <c r="X892" i="6"/>
  <c r="X893" i="6"/>
  <c r="X894" i="6"/>
  <c r="X895" i="6"/>
  <c r="X7" i="6"/>
  <c r="C28" i="4" l="1"/>
  <c r="Q13" i="7"/>
  <c r="B7" i="5"/>
  <c r="C4" i="5" l="1"/>
  <c r="B4" i="5"/>
  <c r="D7" i="4"/>
  <c r="C6" i="4"/>
  <c r="B6" i="4"/>
  <c r="C3" i="4"/>
  <c r="B3" i="4"/>
  <c r="C8" i="3"/>
  <c r="C9" i="3" s="1"/>
  <c r="B8" i="3"/>
  <c r="B9" i="3" s="1"/>
  <c r="B6" i="5" s="1"/>
  <c r="C4" i="3"/>
  <c r="B4" i="3"/>
  <c r="C25" i="2"/>
  <c r="C23" i="2"/>
  <c r="B23" i="2"/>
  <c r="C17" i="2"/>
  <c r="B17" i="2"/>
  <c r="C14" i="2"/>
  <c r="C29" i="2" s="1"/>
  <c r="C4" i="4" s="1"/>
  <c r="B14" i="2"/>
  <c r="B25" i="2" s="1"/>
  <c r="C7" i="2"/>
  <c r="B7" i="2"/>
  <c r="B13" i="4" l="1"/>
  <c r="C13" i="4"/>
  <c r="D6" i="4"/>
  <c r="C10" i="4"/>
  <c r="C12" i="4"/>
  <c r="C11" i="4"/>
  <c r="C6" i="5"/>
  <c r="B11" i="5" s="1"/>
  <c r="D5" i="4"/>
  <c r="B26" i="2"/>
  <c r="C26" i="2"/>
  <c r="B29" i="2"/>
  <c r="B4" i="4" s="1"/>
  <c r="D13" i="4" l="1"/>
  <c r="B10" i="4"/>
  <c r="B12" i="4"/>
  <c r="D12" i="4" s="1"/>
  <c r="B11" i="4"/>
  <c r="D11" i="4" s="1"/>
  <c r="D4" i="4"/>
  <c r="C5" i="5"/>
  <c r="B5" i="5" l="1"/>
  <c r="B10" i="5" s="1"/>
  <c r="B12" i="5" s="1"/>
  <c r="C19" i="4"/>
  <c r="D10" i="4"/>
  <c r="C21" i="4" l="1"/>
  <c r="C30" i="4"/>
  <c r="C20" i="4"/>
  <c r="C22" i="4"/>
  <c r="C29" i="4"/>
  <c r="C31" i="4"/>
</calcChain>
</file>

<file path=xl/sharedStrings.xml><?xml version="1.0" encoding="utf-8"?>
<sst xmlns="http://schemas.openxmlformats.org/spreadsheetml/2006/main" count="6422" uniqueCount="1784">
  <si>
    <t>Υπολογιστής Παραγωγικότητας Επιχείρησης</t>
  </si>
  <si>
    <t>Τι κάνει αυτό το αρχείο</t>
  </si>
  <si>
    <t>Συμπληρώνετε λίγα στοιχεία από τις χρηματοοικονομικές σας καταστάσεις και υπολογίζει αυτόματα την Προστιθέμενη Αξία, την παραγωγικότητα ανά εργαζόμενο, και πόσο απέχετε από τον κλάδο σας και το μέγεθός σας (Ελλάδα και ΕΕ-27).</t>
  </si>
  <si>
    <t>Πέντε βήματα</t>
  </si>
  <si>
    <t>1.  Φύλλο «Προστιθέμενη Αξία»: γράψτε τα ποσά για δύο χρήσεις. Η μία μέθοδος αρκεί· η δεύτερη χρησιμεύει για έλεγχο.</t>
  </si>
  <si>
    <t>Χρώματα κελιών</t>
  </si>
  <si>
    <t xml:space="preserve">  Μπλε / ανοιχτό κίτρινο = κελιά που συμπληρώνετε εσείς</t>
  </si>
  <si>
    <t xml:space="preserve">  Πράσινο/μαύρο = υπολογίζονται αυτόματα (μην τα αλλάζετε)</t>
  </si>
  <si>
    <t>Σημαντικό</t>
  </si>
  <si>
    <t>Το αρχείο είναι προ-συμπληρωμένο με ένα πραγματικό παράδειγμα (βιομηχανία τροφίμων) για να δείτε πώς δουλεύει. Σβήστε τα μπλε νούμερα και βάλτε τα δικά σας.</t>
  </si>
  <si>
    <t>Βήμα 1: Προστιθέμενη Αξία</t>
  </si>
  <si>
    <t>Συμπληρώστε τα ποσά (σε €) για δύο χρήσεις. Πηγή: Κατάσταση Αποτελεσμάτων, Ισολογισμός, Σημειώσεις/Προσάρτημα.</t>
  </si>
  <si>
    <t>Έτος (γράψτε τη χρονιά)</t>
  </si>
  <si>
    <t>Στοιχείο</t>
  </si>
  <si>
    <t>Πωλήσεις (+)</t>
  </si>
  <si>
    <t>Μεταβολή αποθεμάτων (+)</t>
  </si>
  <si>
    <t>Κεφαλαιοποιημένη παραγωγή (+)</t>
  </si>
  <si>
    <t>Λοιπά έσοδα εκμετάλλευσης, καθαρά (+)</t>
  </si>
  <si>
    <t>Ενδιάμεση ανάλωση: αγορές αγαθών &amp; υπηρεσιών (−)</t>
  </si>
  <si>
    <t>Φόροι &amp; τέλη παραγωγής (−)</t>
  </si>
  <si>
    <t xml:space="preserve"> = Προστιθέμενη Αξία (προϊόν)</t>
  </si>
  <si>
    <t>Β. Προσέγγιση εισοδήματος (έλεγχος ή εναλλακτική)</t>
  </si>
  <si>
    <t>Αμοιβές &amp; έξοδα προσωπικού (+)</t>
  </si>
  <si>
    <t>Αποσβέσεις (+)</t>
  </si>
  <si>
    <t>Καθαρά χρηματοοικονομικά έξοδα (+)</t>
  </si>
  <si>
    <t>Φόρος εισοδήματος (+)</t>
  </si>
  <si>
    <t xml:space="preserve"> = Προστιθέμενη Αξία (εισόδημα)</t>
  </si>
  <si>
    <t>Διαφορά μεθόδων (προϊόν − εισόδημα)</t>
  </si>
  <si>
    <t>Έλεγχος συμφωνίας</t>
  </si>
  <si>
    <t>Προστιθέμενη Αξία για τους δείκτες</t>
  </si>
  <si>
    <t xml:space="preserve"> = Τελική Προστιθέμενη Αξία</t>
  </si>
  <si>
    <t>Βήμα 2: Απασχόληση (ΕΜΕ)</t>
  </si>
  <si>
    <t>Οι ΕΜΕ (Ετήσιες Μονάδες Εργασίας) μετατρέπουν κάθε εργασιακό καθεστώς σε ισοδύναμα πλήρους απασχόλησης (FTE).</t>
  </si>
  <si>
    <t>Πλήρους απασχόλησης (άτομα, μέσος όρος έτους)</t>
  </si>
  <si>
    <t>Μερικής απασχόλησης (σε ισοδύναμα πλήρους, FTE)</t>
  </si>
  <si>
    <t>Ωρομίσθιοι: σύνολο ωρών εργασίας στο έτος</t>
  </si>
  <si>
    <t xml:space="preserve">   Ωρομίσθιοι σε FTE  (= ώρες / 2.080)</t>
  </si>
  <si>
    <t xml:space="preserve"> = Σύνολο ΕΜΕ (FTE)</t>
  </si>
  <si>
    <t>Βασικά μεγέθη</t>
  </si>
  <si>
    <t>Μεταβολή</t>
  </si>
  <si>
    <t>Προστιθέμενη Αξία (€)</t>
  </si>
  <si>
    <t>Απασχόληση (ΕΜΕ / FTE)</t>
  </si>
  <si>
    <t>Δαπάνη μισθοδοσίας (€)</t>
  </si>
  <si>
    <t>Δείκτες παραγωγικότητας</t>
  </si>
  <si>
    <t>Προστιθέμενη Αξία ανά εργαζόμενο (€)</t>
  </si>
  <si>
    <t>Προστιθέμενη Αξία ανά € μισθοδοσίας</t>
  </si>
  <si>
    <t>Προστιθέμενη Αξία ανά € καθαρών παγίων</t>
  </si>
  <si>
    <t>Σύγκριση με τον κλάδο σας</t>
  </si>
  <si>
    <t>Μέση ΠΑ/εργαζόμενο κλάδου (€)</t>
  </si>
  <si>
    <t>Διαφορά από τον κλάδο</t>
  </si>
  <si>
    <t>Συμπέρασμα</t>
  </si>
  <si>
    <t>Σύγκριση κατά μέγεθος επιχείρησης</t>
  </si>
  <si>
    <t>Επιλέξτε μέγεθος (εργαζόμενοι/επιχείρηση)</t>
  </si>
  <si>
    <t>250+</t>
  </si>
  <si>
    <t>Benchmark Ελλάδας (€)</t>
  </si>
  <si>
    <t>Benchmark ΕΕ-27 (€)</t>
  </si>
  <si>
    <t>Διαφορά από Ελλάδα (ίδιο μέγεθος)</t>
  </si>
  <si>
    <t>Διαφορά από ΕΕ-27 (ίδιο μέγεθος)</t>
  </si>
  <si>
    <t>Μέγεθος</t>
  </si>
  <si>
    <t>ΠΑ ανά εργαζόμενο  (Y/L)</t>
  </si>
  <si>
    <t>Κεφάλαιο ανά εργαζόμενο  (K/L)</t>
  </si>
  <si>
    <t>← τυπικά 0,30–0,40</t>
  </si>
  <si>
    <t>Μεταβολή παραγωγικότητας εργασίας  Δln(Y/L)</t>
  </si>
  <si>
    <t>Εμβάθυνση κεφαλαίου  α·Δln(K/L)</t>
  </si>
  <si>
    <t>Μεταβολή TFP (υπόλοιπο)</t>
  </si>
  <si>
    <t>Ερμηνεία: αν η εμβάθυνση κεφαλαίου εξηγεί όλη τη βελτίωση και η TFP είναι αρνητική, η αύξηση οφείλεται σε περισσότερο κεφάλαιο, όχι σε καλύτερη αποδοτικότητα.</t>
  </si>
  <si>
    <t>Ελλάδα</t>
  </si>
  <si>
    <t>Σύνολο</t>
  </si>
  <si>
    <t>έως 9</t>
  </si>
  <si>
    <t>10-19</t>
  </si>
  <si>
    <t>20-49</t>
  </si>
  <si>
    <t>50-249</t>
  </si>
  <si>
    <t>Πηγή benchmarks: Eurostat, ανάλυση ΙΟΒΕ.</t>
  </si>
  <si>
    <t>Καθαρά κέρδη μετά από φόρους (+)</t>
  </si>
  <si>
    <t>2.  Φύλλο «Απασχόληση»: γράψτε το πλήθος των εργαζόμενων (και τις ώρες των ωρομισθίων) για να υπολογιστούν οι Ετήσιες Μονάδες Εργασίας (ΕΜΕ ή ισοδύναμα πλήρους απασχόλησης).</t>
  </si>
  <si>
    <t>Αναλύει τη μεταβολή της παραγωγικότητας εργασίας σε «εμβάθυνση κεφαλαίου» (περισσότερο κεφάλαιο ανά εργαζόμενο) και «TFP» (αποδοτικότητα).</t>
  </si>
  <si>
    <t>Ανάλυση μεταβολής (μεταξύ των δύο ετών)</t>
  </si>
  <si>
    <t/>
  </si>
  <si>
    <t>ΟΡΥΧΕΙΑ ΚΑΙ ΛΑΤΟΜΕΙΑ  </t>
  </si>
  <si>
    <t>Εξόρυξη άνθρακα και λιγνίτη  </t>
  </si>
  <si>
    <t>Εξόρυξη λιθάνθρακα  </t>
  </si>
  <si>
    <t>Εξόρυξη λιγνίτη  </t>
  </si>
  <si>
    <t>Άντληση αργού πετρελαίου και φυσικού αερίου  </t>
  </si>
  <si>
    <t>Άντληση αργού πετρελαίου  </t>
  </si>
  <si>
    <t>Άντληση φυσικού αερίου  </t>
  </si>
  <si>
    <t>Εξόρυξη μεταλλευμάτων  </t>
  </si>
  <si>
    <t>Εξόρυξη σιδηρομεταλλεύματος  </t>
  </si>
  <si>
    <t>Εξόρυξη μη σιδηρούχων μεταλλευμάτων  </t>
  </si>
  <si>
    <t>Λοιπά ορυχεία και λατομεία  </t>
  </si>
  <si>
    <t>Εξόρυξη λίθων, άμμου και αργίλου  </t>
  </si>
  <si>
    <t>Ορυχεία και λατομεία π.δ.κ.α.  </t>
  </si>
  <si>
    <t>Υποστηρικτικές δραστηριότητες εξόρυξης  </t>
  </si>
  <si>
    <t>Υποστηρικτικές δραστηριότητες για την άντληση πετρελαίου και φυσικού αερίου  </t>
  </si>
  <si>
    <t>Υποστηρικτικές δραστηριότητες για άλλες εξορυκτικές και λατομικές δραστηριότητες  </t>
  </si>
  <si>
    <t>ΜΕΤΑΠΟΙΗΣΗ  </t>
  </si>
  <si>
    <t>Βιομηχανία τροφίμων  </t>
  </si>
  <si>
    <t>Επεξεργασία και συντήρηση κρέατος και παραγωγή προϊόντων κρέατος  </t>
  </si>
  <si>
    <t>Επεξεργασία και συντήρηση ψαριών, καρκινοειδών και μαλακίων  </t>
  </si>
  <si>
    <t>Επεξεργασία και συντήρηση φρούτων και λαχανικών  </t>
  </si>
  <si>
    <t>Παραγωγή φυτικών και ζωικών ελαίων και λιπών  </t>
  </si>
  <si>
    <t>Παραγωγή γαλακτοκομικών προϊόντων  </t>
  </si>
  <si>
    <t>Παραγωγή προϊόντων αλευρόμυλων? παραγωγή αμύλων και προϊόντων αμύλου  </t>
  </si>
  <si>
    <t>Παραγωγή ειδών αρτοποιίας και αλευρωδών προϊόντων  </t>
  </si>
  <si>
    <t>Παραγωγή άλλων ειδών διατροφής  </t>
  </si>
  <si>
    <t>Παραγωγή παρασκευασμένων ζωοτροφών  </t>
  </si>
  <si>
    <t>Ποτοποιία  </t>
  </si>
  <si>
    <t>Παραγωγή προϊόντων καπνού  </t>
  </si>
  <si>
    <t>Παραγωγή κλωστοϋφαντουργικών υλών  </t>
  </si>
  <si>
    <t>Προπαρασκευή και νηματοποίηση υφαντικών ινών  </t>
  </si>
  <si>
    <t>Ύφανση κλωστοϋφαντουργικών υλών  </t>
  </si>
  <si>
    <t>Τελειοποίηση (φινίρισμα) υφαντουργικών προϊόντων  </t>
  </si>
  <si>
    <t>Κατασκευή άλλων κλωστοϋφαντουργικών προϊόντων  </t>
  </si>
  <si>
    <t>Κατασκευή ειδών ένδυσης  </t>
  </si>
  <si>
    <t>Κατασκευή ειδών ένδυσης εκτός από γούνινα ενδύματα  </t>
  </si>
  <si>
    <t>Κατασκευή γούνινων ειδών  </t>
  </si>
  <si>
    <t>Κατασκευή πλεκτών ειδών και ειδών πλέξης κροσέ  </t>
  </si>
  <si>
    <t>Βιομηχανία δέρματος και δερμάτινων ειδών  </t>
  </si>
  <si>
    <t>Κατεργασία και δέψη δέρματος? κατασκευή ειδών ταξιδίου (αποσκευών), τσαντών, ειδών σελλοποιίας και σαγματοποιίας? κατεργασία και βαφή γουναρικών  </t>
  </si>
  <si>
    <t>Κατασκευή υποδημάτων  </t>
  </si>
  <si>
    <t>Βιομηχανία ξύλου και κατασκευή προϊόντων από ξύλο και φελλό, εκτός από έπιπλα? κατασκευή ειδών καλαθοποιίας και σπαρτοπλεκτικής  </t>
  </si>
  <si>
    <t>Πριόνισμα, πλάνισμα και εμποτισμός ξύλου  </t>
  </si>
  <si>
    <t>Κατασκευή προϊόντων από ξύλο καιφελλό και ειδών καλαθοποιίας και σπαρτοπλεκτικής  </t>
  </si>
  <si>
    <t>Χαρτοποιία και κατασκευή χάρτινων προϊόντων  </t>
  </si>
  <si>
    <t>Παραγωγή χαρτοπολτού? κατασκευή χαρτιού και χαρτονιού  </t>
  </si>
  <si>
    <t>Κατασκευή ειδών από χαρτί και χαρτόνι  </t>
  </si>
  <si>
    <t>Εκτυπώσεις και αναπαραγωγή προεγγεγραμμένων μέσων  </t>
  </si>
  <si>
    <t>Εκτυπωτικές και συναφείς δραστηριότητες  </t>
  </si>
  <si>
    <t>Αναπαραγωγή προεγγεγραμμένων μέσων  </t>
  </si>
  <si>
    <t>Παραγωγή οπτάνθρακα και προϊόντων διύλισης πετρελαίου  </t>
  </si>
  <si>
    <t>Παραγωγή προϊόντων οπτανθρακοποίησης (κωκοποίησης)  </t>
  </si>
  <si>
    <t>Παραγωγή προϊόντων διύλισης πετρελαίου  </t>
  </si>
  <si>
    <t>Παραγωγή χημικών ουσιών και προϊόντων  </t>
  </si>
  <si>
    <t>Παραγωγή βασικών χημικών προϊόντων, λιπασμάτων και αζωτούχων ενώσεων, πλαστικών και συνθετικών υλών σε πρωτογενείς μορφές  </t>
  </si>
  <si>
    <t>Παραγωγή παρασιτοκτόνων και άλλων αγροχημικών προϊόντων  </t>
  </si>
  <si>
    <t>Παραγωγή χρωμάτων, βερνικιών και παρόμοιων επιχρισμάτων, μελανιών τυπογραφίας και μαστιχών  </t>
  </si>
  <si>
    <t>Παραγωγή σαπουνιών και απορρυπαντικών, προϊόντων καθαρισμού και στίλβωσης, αρωμάτων και παρασκευασμάτων καλλωπισμού  </t>
  </si>
  <si>
    <t>Παραγωγή άλλων χημικών προϊόντων  </t>
  </si>
  <si>
    <t>Παραγωγή συνθετικών ινών  </t>
  </si>
  <si>
    <t>Παραγωγή βασικών φαρμακευτικών προϊόντων και φαρμακευτικών σκευασμάτων  </t>
  </si>
  <si>
    <t>Παραγωγή βασικών φαρμακευτικών προϊόντων  </t>
  </si>
  <si>
    <t>Παραγωγή φαρμακευτικών σκευασμάτων  </t>
  </si>
  <si>
    <t>Κατασκευή προϊόντων από ελαστικό (καουτσούκ) και πλαστικές ύλες  </t>
  </si>
  <si>
    <t>Κατασκευή προϊόντων από ελαστικό (καουτσούκ)  </t>
  </si>
  <si>
    <t>Κατασκευή πλαστικών προϊόντων  </t>
  </si>
  <si>
    <t>Παραγωγή άλλων μη μεταλλικών ορυκτών προϊόντων  </t>
  </si>
  <si>
    <t>Κατασκευή γυαλιού και προϊόντων από γυαλί  </t>
  </si>
  <si>
    <t>Παραγωγή πυρίμαχων προϊόντων  </t>
  </si>
  <si>
    <t>Παραγωγή δομικών υλικών από άργιλο  </t>
  </si>
  <si>
    <t>Κατασκευή άλλων προϊόντων πορσελάνης και κεραμικής  </t>
  </si>
  <si>
    <t>Παραγωγή τσιμέντου, ασβέστη και γύψου  </t>
  </si>
  <si>
    <t>Κατασκευή προϊόντων από σκυρόδεμα, τσιμέντο και γύψο  </t>
  </si>
  <si>
    <t>Κοπή, μορφοποίηση και τελική επεξεργασία λίθων  </t>
  </si>
  <si>
    <t>Παραγωγή λειαντικών προϊόντων και μη μεταλλικών ορυκτών προϊόντων π.δ.κ.α.  </t>
  </si>
  <si>
    <t>Παραγωγή βασικών μετάλλων  </t>
  </si>
  <si>
    <t>Παραγωγή βασικού σιδήρου και χάλυβα και σιδηροκραμάτων  </t>
  </si>
  <si>
    <t>Κατασκευή χαλύβδινων σωλήνων, αγωγών, κοίλων ειδών με καθορισμένη μορφή και συναφών εξαρτημάτων  </t>
  </si>
  <si>
    <t>Κατασκευή άλλων προϊόντων πρωτογενούς επεξεργασίας χάλυβα  </t>
  </si>
  <si>
    <t>Παραγωγή βασικών πολύτιμων μετάλλων και άλλων μη σιδηρούχων μετάλλων  </t>
  </si>
  <si>
    <t>Χύτευση μετάλλων  </t>
  </si>
  <si>
    <t>Κατασκευή μεταλλικών προϊόντων, με εξαίρεση τα μηχανήματα και τα είδη εξοπλισμού  </t>
  </si>
  <si>
    <t>Κατασκευή δομικών μεταλλικών προϊόντων  </t>
  </si>
  <si>
    <t>Κατασκευή μεταλλικών ντεπόζιτων, δεξαμενών και δοχείων  </t>
  </si>
  <si>
    <t>Κατασκευή ατμογεννητριών, με εξαίρεση τους λέβητες ζεστού νερού για την κεντρική θέρμανση  </t>
  </si>
  <si>
    <t>Κατασκευή όπλων και πυρομαχικών  </t>
  </si>
  <si>
    <t>Σφυρηλάτηση, κοίλανση, ανισόπαχη τύπωση και μορφοποίηση μετάλλων με έλαση? κονιομεταλλουργία  </t>
  </si>
  <si>
    <t>Κατεργασία και επικάλυψη μετάλλων? μεταλλοτεχνία  </t>
  </si>
  <si>
    <t>Κατασκευή μαχαιροπήρουνων, εργαλείων και σιδηρικών  </t>
  </si>
  <si>
    <t>Κατασκευή άλλων μεταλλικών προϊόντων  </t>
  </si>
  <si>
    <t>Κατασκευή ηλεκτρονικών υπολογιστών, ηλεκτρονικών και οπτικών προϊόντων  </t>
  </si>
  <si>
    <t>Κατασκευή ηλεκτρονικών εξαρτημάτων και πλακετών  </t>
  </si>
  <si>
    <t>Κατασκευή ηλεκτρονικών υπολογιστών και περιφερειακού εξοπλισμού  </t>
  </si>
  <si>
    <t>Κατασκευή εξοπλισμού επικοινωνίας  </t>
  </si>
  <si>
    <t>Κατασκευή ηλεκτρονικών ειδών ευρείας κατανάλωσης  </t>
  </si>
  <si>
    <t>Κατασκευή οργάνων και συσκευών μέτρησης, δοκιμών και πλοήγησης? κατασκευή ρολογιών  </t>
  </si>
  <si>
    <t>Κατασκευή ακτινολογικών και ηλεκτρονικών μηχανημάτων ιατρικής και θεραπευτικής χρήσης  </t>
  </si>
  <si>
    <t>Κατασκευή οπτικών οργάνων και φωτογραφικού εξοπλισμού  </t>
  </si>
  <si>
    <t>Κατασκευή μαγνητικών και οπτικών μέσων  </t>
  </si>
  <si>
    <t>Κατασκευή ηλεκτρολογικού εξοπλισμού  </t>
  </si>
  <si>
    <t>Κατασκευή ηλεκτρικών κινητήρων, ηλεκτρογεννητριών, ηλεκτρικών μετασχηματιστών και συσκευών διανομής και ελέγχου του ηλεκτρικού ρεύματος  </t>
  </si>
  <si>
    <t>Κατασκευή ηλεκτρικών στηλών και συσσωρευτών  </t>
  </si>
  <si>
    <t>Κατασκευή καλωδιώσεων και εξαρτημάτων καλωδίωσης  </t>
  </si>
  <si>
    <t>Κατασκευή ηλεκτρολογικού φωτιστικού εξοπλισμού  </t>
  </si>
  <si>
    <t>Κατασκευή οικιακών συσκευών  </t>
  </si>
  <si>
    <t>Κατασκευή άλλου ηλεκτρικού εξοπλισμού  </t>
  </si>
  <si>
    <t>Κατασκευή μηχανημάτων και ειδών εξοπλισμού π.δ.κ.α.  </t>
  </si>
  <si>
    <t>Κατασκευή μηχανημάτων γενικής χρήσης  </t>
  </si>
  <si>
    <t>Κατασκευή άλλων μηχανημάτων γενικής χρήσης  </t>
  </si>
  <si>
    <t>Κατασκευή γεωργικών και δασοκομικών μηχανημάτων  </t>
  </si>
  <si>
    <t>Κατασκευή μηχανημάτων μορφοποίησης μετάλλου και εργαλειομηχανών  </t>
  </si>
  <si>
    <t>Κατασκευή άλλων μηχανημάτων ειδικής χρήσης  </t>
  </si>
  <si>
    <t>Κατασκευή μηχανοκίνητων οχημάτων, ρυμουλκούμενων και ημιρυμουλκούμενων οχημάτων  </t>
  </si>
  <si>
    <t>Κατασκευή μηχανοκίνητων οχημάτων  </t>
  </si>
  <si>
    <t>Κατασκευή αμαξωμάτων για μηχανοκίνητα οχήματα? κατασκευή ρυμουλκούμενων και ημιρυμουλκούμενων οχημάτων  </t>
  </si>
  <si>
    <t>Κατασκευή μερών και εξαρτημάτων για μηχανοκίνητα οχήματα  </t>
  </si>
  <si>
    <t>Κατασκευή λοιπού εξοπλισμού μεταφορών  </t>
  </si>
  <si>
    <t>Ναυπήγηση πλοίων και σκαφών  </t>
  </si>
  <si>
    <t>Κατασκευή σιδηροδρομικών αμαξών και τροχαίου υλικού  </t>
  </si>
  <si>
    <t>Κατασκευή αεροσκαφών και διαστημοπλοίων και συναφών μηχανημάτων  </t>
  </si>
  <si>
    <t>Κατασκευή στρατιωτικών οχημάτων μάχης  </t>
  </si>
  <si>
    <t>Κατασκευή εξοπλισμού μεταφορών π.δ.κ.α.  </t>
  </si>
  <si>
    <t>Κατασκευή επίπλων  </t>
  </si>
  <si>
    <t>Άλλες μεταποιητικές δραστηριότητες  </t>
  </si>
  <si>
    <t>Κατασκευή κοσμημάτων, πολύτιμων αντικειμένων και συναφών ειδών  </t>
  </si>
  <si>
    <t>Κατασκευή μουσικών οργάνων  </t>
  </si>
  <si>
    <t>Κατασκευή αθλητικών ειδών  </t>
  </si>
  <si>
    <t>Κατασκευή παιχνιδιών κάθε είδους  </t>
  </si>
  <si>
    <t>Κατασκευή ιατρικών και οδοντιατρικών οργάνων και προμηθειών  </t>
  </si>
  <si>
    <t>Μεταποιητικές δραστηριότητες π.δ.κ.α.  </t>
  </si>
  <si>
    <t>Επισκευή και εγκατάσταση μηχανημάτων και εξοπλισμού  </t>
  </si>
  <si>
    <t>Επισκευή μεταλλικών προϊόντων, μηχανημάτων και ειδών εξοπλισμού  </t>
  </si>
  <si>
    <t>Εγκατάσταση βιομηχανικών μηχανημάτων και εξοπλισμού  </t>
  </si>
  <si>
    <t>ΠΑΡΟΧΗ ΗΛΕΚΤΡΙΚΟΥ ΡΕΥΜΑΤΟΣ, ΦΥΣΙΚΟΥ ΑΕΡΙΟΥ, ΑΤΜΟΥ ΚΑΙ ΚΛΙΜΑΤΙΣΜΟΥ  </t>
  </si>
  <si>
    <t>Παροχή ηλεκτρικού ρεύματος, φυσικού αερίου, ατμού και κλιματισμού  </t>
  </si>
  <si>
    <t>Παραγωγή, μετάδοση και διανομή ηλεκτρικής ενέργειας  </t>
  </si>
  <si>
    <t>Παραγωγή φυσικού αερίου? διανομή αερίων καυσίμων με αγωγούς  </t>
  </si>
  <si>
    <t>Παροχή ατμού και κλιματισμού  </t>
  </si>
  <si>
    <t>ΠΑΡΟΧΗ ΝΕΡΟΥ, ΕΠΕΞΕΡΓΑΣΙΑ ΛΥΜΑΤΩΝ, ΔΙΑΧΕΙΡΙΣΗ ΑΠΟΒΛΗΤΩΝ ΚΑΙ ΔΡΑΣΤΗΡΙΟΤΗΤΕΣ ΕΞΥΓΙΑΝΣΗΣ  </t>
  </si>
  <si>
    <t>Συλλογή, επεξεργασία και παροχή νερού  </t>
  </si>
  <si>
    <t>Επεξεργασία λυμάτων  </t>
  </si>
  <si>
    <t>Συλλογή, επεξεργασία και διάθεση αποβλήτων? ανάκτηση υλικών  </t>
  </si>
  <si>
    <t>Συλλογή αποβλήτων  </t>
  </si>
  <si>
    <t>Επεξεργασία και διάθεση αποβλήτων  </t>
  </si>
  <si>
    <t>Ανάκτηση υλικών  </t>
  </si>
  <si>
    <t>Δραστηριότητες εξυγίανσης και άλλες υπηρεσίες για τη διαχείριση αποβλήτων  </t>
  </si>
  <si>
    <t>ΚΑΤΑΣΚΕΥΕΣ  </t>
  </si>
  <si>
    <t>Κατασκευές κτιρίων  </t>
  </si>
  <si>
    <t>Ανάπτυξη οικοδομικών σχεδίων  </t>
  </si>
  <si>
    <t>Κατασκευή κτιρίων για κατοικίες και μη  </t>
  </si>
  <si>
    <t>Έργα πολιτικού μηχανικού  </t>
  </si>
  <si>
    <t>Κατασκευή δρόμων και σιδηροδρομικών γραμμών  </t>
  </si>
  <si>
    <t>Κατασκευή κοινωφελών έργων  </t>
  </si>
  <si>
    <t>Κατασκευή άλλων έργων πολιτικού μηχανικού  </t>
  </si>
  <si>
    <t>Εξειδικευμένες κατασκευαστικές δραστηριότητες  </t>
  </si>
  <si>
    <t>Κατεδαφίσεις και προετοιμασία εργοταξίου  </t>
  </si>
  <si>
    <t>Δραστηριότητες ηλεκτρολογικών, υδραυλικών και άλλων κατασκευαστικών εγκαταστάσεων  </t>
  </si>
  <si>
    <t>Κατασκευαστικές εργασίες ολοκλήρωσης και τελειώματος  </t>
  </si>
  <si>
    <t>Άλλες εξειδικευμένες κατασκευαστικές δραστηριότητες  </t>
  </si>
  <si>
    <t>ΧΟΝΔΡΙΚΟ ΚΑΙ ΛΙΑΝΙΚΟ ΕΜΠΟΡΙΟ? ΕΠΙΣΚΕΥΗ ΜΗΧΑΝΟΚΙΝΗΤΩΝ ΟΧΗΜΑΤΩΝ ΚΑΙ ΜΟΤΟΣΥΚΛΕΤΩΝ  </t>
  </si>
  <si>
    <t>Χονδρικό και λιανικό εμπόριο? επισκευή μηχανοκίνητων οχημάτων και μοτοσυκλετών  </t>
  </si>
  <si>
    <t>Πώληση μηχανοκίνητων οχημάτων  </t>
  </si>
  <si>
    <t>Συντήρηση και επισκευή μηχανοκίνητων οχημάτων  </t>
  </si>
  <si>
    <t>Πώληση μερών και εξαρτημάτων μηχανοκίνητων οχημάτων  </t>
  </si>
  <si>
    <t>Πώληση, συντήρηση και επισκευή μοτοσυκλετών και των μερών και εξαρτημάτων τους  </t>
  </si>
  <si>
    <t>Χονδρικό εμπόριο, εκτός από το εμπόριο μηχανοκίνητων οχημάτων και μοτοσυκλετών  </t>
  </si>
  <si>
    <t>Χονδρικό εμπόριο έναντι αμοιβής ή βάσει σύμβασης  </t>
  </si>
  <si>
    <t>Χονδρικό εμπόριο ακατέργαστων γεωργικών πρώτων υλών και ζώντων ζώων  </t>
  </si>
  <si>
    <t>Χονδρικό εμπόριο τροφίμων, ποτών και καπνού  </t>
  </si>
  <si>
    <t>Χονδρικό εμπόριο ειδών οικιακής χρήσης  </t>
  </si>
  <si>
    <t>Χονδρικό εμπόριο εξοπλισμού πληροφοριακών και επικοινωνιακών συστημάτων  </t>
  </si>
  <si>
    <t>Χονδρικό εμπόριο άλλων μηχανημάτων, εξοπλισμού και προμηθειών  </t>
  </si>
  <si>
    <t>Άλλο ειδικευμένο χονδρικό εμπόριο  </t>
  </si>
  <si>
    <t>Μη ειδικευμένο χονδρικό εμπόριο  </t>
  </si>
  <si>
    <t>Λιανικό εμπόριο, εκτός από το εμπόριο μηχανοκίνητων οχημάτων και μοτοσυκλετών  </t>
  </si>
  <si>
    <t>Λιανικό εμπόριο σε μη ειδικευμένα καταστήματα  </t>
  </si>
  <si>
    <t>Λιανικό εμπόριο τροφίμων, ποτών και καπνού σε ειδικευμένα καταστήματα  </t>
  </si>
  <si>
    <t>Λιανικό εμπόριο καυσίμων κίνησης σε ειδικευμένα καταστήματα  </t>
  </si>
  <si>
    <t>Λιανικό εμπόριο εξοπλισμού πληροφοριακών και επικοινωνιακών συστημάτων σε ειδικευμένα καταστήματα  </t>
  </si>
  <si>
    <t>Λιανικό εμπόριο άλλου οικιακού εξοπλισμού σε ειδικευμένα καταστήματα  </t>
  </si>
  <si>
    <t>Λιανικό εμπόριο επιμορφωτικών ειδών και ειδών ψυχαγωγίας σε ειδικευμένα καταστήματα  </t>
  </si>
  <si>
    <t>Λιανικό εμπόριο άλλων ειδών σε ειδικευμένα καταστήματα  </t>
  </si>
  <si>
    <t>Λιανικό εμπόριο σε υπαίθριους πάγκους και αγορές  </t>
  </si>
  <si>
    <t>Λιανικό εμπόριο εκτός καταστημάτων, υπαίθριων πάγκων ή αγορών  </t>
  </si>
  <si>
    <t>ΜΕΤΑΦΟΡΑ ΚΑΙ ΑΠΟΘΗΚΕΥΣΗ  </t>
  </si>
  <si>
    <t>Χερσαίες μεταφορές και μεταφορές μέσω αγωγών  </t>
  </si>
  <si>
    <t>Υπεραστικές σιδηροδρομικές μεταφορές επιβατών  </t>
  </si>
  <si>
    <t>Σιδηροδρομικές μεταφορές εμπορευμάτων  </t>
  </si>
  <si>
    <t>Άλλες χερσαίες μεταφορές επιβατών  </t>
  </si>
  <si>
    <t>Οδικές μεταφορές εμπορευμάτων και υπηρεσίες μετακόμισης  </t>
  </si>
  <si>
    <t>Μεταφορές μέσω αγωγών  </t>
  </si>
  <si>
    <t>Πλωτές μεταφορές  </t>
  </si>
  <si>
    <t>Θαλάσσιες και ακτοπλοϊκές μεταφορές επιβατών  </t>
  </si>
  <si>
    <t>Θαλάσσιες και ακτοπλοϊκές μεταφορές εμπορευμάτων  </t>
  </si>
  <si>
    <t>Εσωτερικές πλωτές μεταφορές επιβατών  </t>
  </si>
  <si>
    <t>Εσωτερικές πλωτές μεταφορές εμπορευμάτων  </t>
  </si>
  <si>
    <t>Αεροπορικές μεταφορές  </t>
  </si>
  <si>
    <t>Αεροπορικές μεταφορές επιβατών  </t>
  </si>
  <si>
    <t>Αεροπορικές μεταφορές εμπορευμάτων και διαστημικές μεταφορές  </t>
  </si>
  <si>
    <t>Αποθήκευση και υποστηρικτικές προς τη μεταφορά δραστηριότητες  </t>
  </si>
  <si>
    <t>Αποθήκευση  </t>
  </si>
  <si>
    <t>Υποστηρικτικές προς τη μεταφορά δραστηριότητες  </t>
  </si>
  <si>
    <t>Ταχυδρομικές και ταχυμεταφορικές δραστηριότητες  </t>
  </si>
  <si>
    <t>Ταχυδρομικές δραστηριότητες στο πλαίσιο της υποχρέωσης παροχής καθολικής υπηρεσίας  </t>
  </si>
  <si>
    <t>Άλλες ταχυδρομικές και ταχυμεταφορικές δραστηριότητες  </t>
  </si>
  <si>
    <t>ΔΡΑΣΤΗΡΙΟΤΗΤΕΣ ΥΠΗΡΕΣΙΩΝ ΠΑΡΟΧΗΣ ΚΑΤΑΛΥΜΑΤΟΣ ΚΑΙ ΥΠΗΡΕΣΙΩΝ ΕΣΤΙΑΣΗΣ  </t>
  </si>
  <si>
    <t>Καταλύματα  </t>
  </si>
  <si>
    <t>Ξενοδοχεία και παρόμοια καταλύματα  </t>
  </si>
  <si>
    <t>Καταλύματα διακοπών και άλλα καταλύματα σύντομης διαμονής  </t>
  </si>
  <si>
    <t>Χώροι κατασκήνωσης, εγκαταστάσεις για οχήματα αναψυχής και ρυμουλκούμενα οχήματα  </t>
  </si>
  <si>
    <t>Άλλα καταλύματα  </t>
  </si>
  <si>
    <t>Δραστηριότητες υπηρεσιών εστίασης  </t>
  </si>
  <si>
    <t>Δραστηριότητες εστιατορίων και κινητών μονάδων εστίασης  </t>
  </si>
  <si>
    <t>Υπηρεσίες τροφοδοσίας για εκδηλώσεις και άλλες δραστηριότητες υπηρεσιών εστίασης  </t>
  </si>
  <si>
    <t>Δραστηριότητες παροχής ποτών  </t>
  </si>
  <si>
    <t>ΕΝΗΜΕΡΩΣΗ ΚΑΙ ΕΠΙΚΟΙΝΩΝΙΑ  </t>
  </si>
  <si>
    <t>Εκδοτικές δραστηριότητες  </t>
  </si>
  <si>
    <t>Έκδοση βιβλίων, περιοδικών και άλλες εκδοτικές δραστηριότητες  </t>
  </si>
  <si>
    <t>Έκδοση λογισμικού  </t>
  </si>
  <si>
    <t>Παραγωγή κινηματογραφικών ταινιών, βίντεο και τηλεοπτικών προγραμμάτων, ηχογραφήσεις και μουσικές εκδόσεις  </t>
  </si>
  <si>
    <t>Παραγωγή κινηματογραφικών ταινιών, βίντεο και τηλεοπτικών προγραμμάτων  </t>
  </si>
  <si>
    <t>Ηχογραφήσεις και μουσικές εκδόσεις  </t>
  </si>
  <si>
    <t>Δραστηριότητες προγραμματισμού και ραδιοτηλεοπτικών εκπομπών  </t>
  </si>
  <si>
    <t>Ραδιοφωνικές εκπομπές  </t>
  </si>
  <si>
    <t>Τηλεοπτικός προγραμματισμός και τηλεοπτικές εκπομπές  </t>
  </si>
  <si>
    <t>Τηλεπικοινωνίες  </t>
  </si>
  <si>
    <t>Ενσύρματες τηλεπικοινωνιακές δραστηριότητες  </t>
  </si>
  <si>
    <t>Ασύρματες τηλεπικοινωνιακές δραστηριότητες  </t>
  </si>
  <si>
    <t>Δορυφορικές τηλεπικοινωνιακές δραστηριότητες  </t>
  </si>
  <si>
    <t>Άλλες τηλεπικοινωνιακές δραστηριότητες  </t>
  </si>
  <si>
    <t>Δραστηριότητες προγραμματισμού ηλεκτρονικών υπολογιστών, παροχής συμβουλών και συναφείς δραστηριότητες  </t>
  </si>
  <si>
    <t>Δραστηριότητες υπηρεσιών πληροφορίας  </t>
  </si>
  <si>
    <t>Επεξεργασία δεδομένων, καταχώρηση και συναφείς δραστηριότητες? δικτυακές πύλες  </t>
  </si>
  <si>
    <t>Άλλες δραστηριότητες υπηρεσιών πληροφορίας  </t>
  </si>
  <si>
    <t>ΧΡΗΜΑΤΟΠΙΣΤΩΤΙΚΕΣ ΚΑΙ ΑΣΦΑΛΙΣΤΙΚΕΣ ΔΡΑΣΤΗΡΙΟΤΗΤΕΣ  </t>
  </si>
  <si>
    <t>Δραστηριότητες χρηματοπιστωτικών υπηρεσιών, με εξαίρεση τις ασφαλιστικές δραστηριότητες και τα συνταξιοδοτικά ταμεία  </t>
  </si>
  <si>
    <t>Οργανισμοί νομισματικής διαμεσολάβησης  </t>
  </si>
  <si>
    <t>Δραστηριότητες εταιρειών χαρτοφυλακίου  </t>
  </si>
  <si>
    <t>Καταπιστεύματα, κεφάλαια και παρεμφερή χρηματοπιστωτικά μέσα  </t>
  </si>
  <si>
    <t>Άλλες δραστηριότητες χρηματοπιστωτικών υπηρεσιών με εξαίρεση τις ασφάλειες και τα συνταξιοδοτικά ταμεία  </t>
  </si>
  <si>
    <t>Ασφαλιστικά, αντασφαλιστικά και συνταξιοδοτικά ταμεία, εκτός από την υποχρεωτική κοινωνική ασφάλιση  </t>
  </si>
  <si>
    <t>Ασφάλιση  </t>
  </si>
  <si>
    <t>Αντασφάλιση  </t>
  </si>
  <si>
    <t>Συνταξιοδοτικά ταμεία  </t>
  </si>
  <si>
    <t>Δραστηριότητες συναφείς προς τις χρηματοπιστωτικές υπηρεσίες και τις ασφαλιστικές δραστηριότητες  </t>
  </si>
  <si>
    <t>ΔΙΑΧΕΙΡΙΣΗ ΑΚΙΝΗΤΗΣ ΠΕΡΙΟΥΣΙΑΣ  </t>
  </si>
  <si>
    <t>Διαχείριση ακίνητης περιουσίας  </t>
  </si>
  <si>
    <t>Αγοραπωλησία ιδιόκτητων ακινήτων  </t>
  </si>
  <si>
    <t>Εκμίσθωση και διαχείριση ιδιόκτητων ή μισθωμένων ακινήτων  </t>
  </si>
  <si>
    <t>Διαχείριση ακίνητης περιουσίας έναντι αμοιβής ή βάσει σύμβασης  </t>
  </si>
  <si>
    <t>ΕΠΑΓΓΕΛΜΑΤΙΚΕΣ, ΕΠΙΣΤΗΜΟΝΙΚΕΣ ΚΑΙ ΤΕΧΝΙΚΕΣ ΔΡΑΣΤΗΡΙΟΤΗΤΕΣ  </t>
  </si>
  <si>
    <t>Νομικές και λογιστικές δραστηριότητες  </t>
  </si>
  <si>
    <t>Νομικές δραστηριότητες  </t>
  </si>
  <si>
    <t>Δραστηριότητες λογιστικής, τήρησης βιβλίων και λογιστικού ελέγχου? παροχή φορολογικών συμβουλών  </t>
  </si>
  <si>
    <t>Δραστηριότητες κεντρικών γραφείων? δραστηριότητες παροχής συμβουλών διαχείρισης  </t>
  </si>
  <si>
    <t>Δραστηριότητες κεντρικών γραφείων  </t>
  </si>
  <si>
    <t>Δραστηριότητες παροχής συμβουλών διαχείρισης  </t>
  </si>
  <si>
    <t>Αρχιτεκτονικές δραστηριότητες και δραστηριότητες μηχανικών? τεχνικές δοκιμές και αναλύσεις  </t>
  </si>
  <si>
    <t>Δραστηριότητες αρχιτεκτόνων και μηχανικών και συναφείς δραστηριότητες παροχής τεχνικών συμβουλών  </t>
  </si>
  <si>
    <t>Τεχνικές δοκιμές και αναλύσεις  </t>
  </si>
  <si>
    <t>Επιστημονική έρευνα και ανάπτυξη  </t>
  </si>
  <si>
    <t>Έρευνα και πειραματική ανάπτυξη στις φυσικές επιστήμες και τη μηχανική  </t>
  </si>
  <si>
    <t>Έρευνα και πειραματική ανάπτυξη στις κοινωνικές και ανθρωπιστικές επιστήμες  </t>
  </si>
  <si>
    <t>Διαφήμιση και έρευνα αγοράς  </t>
  </si>
  <si>
    <t>Διαφήμιση  </t>
  </si>
  <si>
    <t>Έρευνα αγοράς και δημοσκοπήσεις  </t>
  </si>
  <si>
    <t>Άλλες επαγγελματικές, επιστημονικές και τεχνικές δραστηριότητες  </t>
  </si>
  <si>
    <t>Δραστηριότητες ειδικευμένου σχεδίου  </t>
  </si>
  <si>
    <t>Φωτογραφικές δραστηριότητες  </t>
  </si>
  <si>
    <t>Δραστηριότητες μετάφρασης και διερμηνείας  </t>
  </si>
  <si>
    <t>Άλλες επαγγελματικές, επιστημονικές και τεχνικές δραστηριότητες π.δ.κ.α.  </t>
  </si>
  <si>
    <t>Κτηνιατρικές δραστηριότητες  </t>
  </si>
  <si>
    <t>ΔΙΟΙΚΗΤΙΚΕΣ ΚΑΙ ΥΠΟΣΤΗΡΙΚΤΙΚΕΣ ΔΡΑΣΤΗΡΙΟΤΗΤΕΣ  </t>
  </si>
  <si>
    <t>Δραστηριότητες ενοικίασης και εκμίσθωσης  </t>
  </si>
  <si>
    <t>Ενοικίαση και εκμίσθωση μηχανοκίνητων οχημάτων  </t>
  </si>
  <si>
    <t>Ενοικίαση και εκμίσθωση ειδών προσωπικής ή οικιακής χρήσης  </t>
  </si>
  <si>
    <t>Ενοικίαση και εκμίσθωση άλλων μηχανημάτων, ειδών εξοπλισμού και υλικών αγαθών  </t>
  </si>
  <si>
    <t>Εκμίσθωση πνευματικής ιδιοκτησίας και παρεμφερών προϊόντων, με εξαίρεση τα έργα με δικαιώματα πνευματικής ιδιοκτησίας  </t>
  </si>
  <si>
    <t>Δραστηριότητες απασχόλησης  </t>
  </si>
  <si>
    <t>Δραστηριότητες γραφείων ευρέσεως εργασίας  </t>
  </si>
  <si>
    <t>Δραστηριότητες γραφείων ευρέσεως προσωρινής εργασίας  </t>
  </si>
  <si>
    <t>Άλλη διάθεση ανθρώπινου δυναμικού  </t>
  </si>
  <si>
    <t>Δραστηριότητες ταξιδιωτικών πρακτορείων, γραφείων οργανωμένων ταξιδιών και υπηρεσιών κρατήσεων και συναφείς δραστηριότητες  </t>
  </si>
  <si>
    <t>Δραστηριότητες ταξιδιωτικών πρακτορείων και γραφείων οργανωμένων ταξιδιών  </t>
  </si>
  <si>
    <t>Άλλες δραστηριότητες υπηρεσιών κρατήσεων και συναφείς δραστηριότητες  </t>
  </si>
  <si>
    <t>Δραστηριότητες παροχής προστασίας και έρευνας  </t>
  </si>
  <si>
    <t>Δραστηριότητες παροχής ιδιωτικής προστασίας  </t>
  </si>
  <si>
    <t>Δραστηριότητες υπηρεσιών συστημάτων προστασίας  </t>
  </si>
  <si>
    <t>Δραστηριότητες έρευνας  </t>
  </si>
  <si>
    <t>Δραστηριότητες παροχής υπηρεσιών σε κτίρια και εξωτερικούς χώρους  </t>
  </si>
  <si>
    <t>Δραστηριότητες συνδυασμού βοηθητικών υπηρεσιών  </t>
  </si>
  <si>
    <t>Δραστηριότητες καθαρισμού  </t>
  </si>
  <si>
    <t>Δραστηριότητες υπηρεσιών τοπίου  </t>
  </si>
  <si>
    <t>Διοικητικές δραστηριότητες γραφείου, γραμματειακή υποστήριξη και άλλες δραστηριότητες παροχής υποστήριξης προς τις επιχειρήσεις  </t>
  </si>
  <si>
    <t>Διοικητικές και υποστηρικτικές δραστηριότητες γραφείου  </t>
  </si>
  <si>
    <t>Δραστηριότητες τηλεφωνικών κέντρων  </t>
  </si>
  <si>
    <t>Οργάνωση συνεδρίων και εμπορικών εκθέσεων  </t>
  </si>
  <si>
    <t>Δραστηριότητες παροχής υπηρεσιών προς τις επιχειρήσεις π.δ.κ.α.  </t>
  </si>
  <si>
    <t>ΕΚΠΑΙΔΕΥΣΗ  </t>
  </si>
  <si>
    <t>Εκπαίδευση  </t>
  </si>
  <si>
    <t>Προσχολική εκπαίδευση  </t>
  </si>
  <si>
    <t>Πρωτοβάθμια εκπαίδευση  </t>
  </si>
  <si>
    <t>Δευτεροβάθμια εκπαίδευση  </t>
  </si>
  <si>
    <t>Ανώτερη εκπαίδευση  </t>
  </si>
  <si>
    <t>Άλλη εκπαίδευση  </t>
  </si>
  <si>
    <t>Εκπαιδευτικές υποστηρικτικές δραστηριότητες  </t>
  </si>
  <si>
    <t>ΔΡΑΣΤΗΡΙΟΤΗΤΕΣ ΣΧΕΤΙΚΕΣ ΜΕ ΤΗΝ ΑΝΘΡΩΠΙΝΗ ΥΓΕΙΑ ΚΑΙ ΤΗΝ ΚΟΙΝΩΝΙΚΗ ΜΕΡΙΜΝΑ  </t>
  </si>
  <si>
    <t>Δραστηριότητες ανθρώπινης υγείας  </t>
  </si>
  <si>
    <t>Νοσοκομειακές δραστηριότητες  </t>
  </si>
  <si>
    <t>Δραστηριότητες άσκησης ιατρικών και οδοντιατρικών επαγγελμάτων  </t>
  </si>
  <si>
    <t>Άλλες δραστηριότητες ανθρώπινης υγείας  </t>
  </si>
  <si>
    <t>Δραστηριότητες βοήθειας κατ' οίκον  </t>
  </si>
  <si>
    <t>Δραστηριότητες αποκλειστικού(-ής) νοσοκόμου κατ' οίκον  </t>
  </si>
  <si>
    <t>Δραστηριότητες αποκλειστικού(-ής) νοσοκόμου κατ' οίκον για νοητική υστέρηση, ψυχική υγεία και χρήση ουσιών  </t>
  </si>
  <si>
    <t>Δραστηριότητες αποκλειστικού(-ής) νοσοκόμου κατ' οίκον για ηλικιωμένους και άτομα με αναπηρία  </t>
  </si>
  <si>
    <t>Άλλες δραστηριότητες αποκλειστικού(-ής) νοσοκόμου κατ' οίκον  </t>
  </si>
  <si>
    <t>Δραστηριότητες κοινωνικής μέριμνας χωρίς παροχή καταλύματος  </t>
  </si>
  <si>
    <t>Δραστηριότητες κοινωνικής μέριμνας χωρίς παροχή καταλύματος για ηλικιωμένους και άτομα με αναπηρία  </t>
  </si>
  <si>
    <t>Άλλες δραστηριότητες κοινωνικής μέριμνας χωρίς παροχή καταλύματος  </t>
  </si>
  <si>
    <t>ΤΕΧΝΕΣ, ΔΙΑΣΚΕΔΑΣΗ ΚΑΙ ΨΥΧΑΓΩΓΙΑ  </t>
  </si>
  <si>
    <t>Δημιουργικές δραστηριότητες, τέχνες και διασκέδαση  </t>
  </si>
  <si>
    <t>Δραστηριότητες βιβλιοθηκών, αρχειοφυλακείων, μουσείων και λοιπές πολιτιστικές δραστηριότητες  </t>
  </si>
  <si>
    <t>Τυχερά παιχνίδια και στοιχήματα  </t>
  </si>
  <si>
    <t>Αθλητικές δραστηριότητες και δραστηριότητες διασκέδασης και ψυχαγωγίας  </t>
  </si>
  <si>
    <t>Αθλητικές δραστηριότητες  </t>
  </si>
  <si>
    <t>Δραστηριότητες διασκέδασης και ψυχαγωγίας  </t>
  </si>
  <si>
    <t>Επισκευή ηλεκτρονικών υπολογιστών και ειδών ατομικής ή οικιακής χρήσης  </t>
  </si>
  <si>
    <t>Επισκευή ηλεκτρονικών υπολογιστών και εξοπλισμού επικοινωνίας  </t>
  </si>
  <si>
    <t>Επισκευή ειδών ατομικής και οικιακής χρήσης  </t>
  </si>
  <si>
    <t>Άλλες δραστηριότητες παροχής προσωπικών υπηρεσιών  </t>
  </si>
  <si>
    <t>Παραγωγικότητα εργασίας (ευρώ ανά εργαζόμενο)</t>
  </si>
  <si>
    <t>Βιομηχανία, κατασκευές και υπηρεσίες αγοράς (εκτός από τη δημόσια διοίκηση και την άμυνα· υποχρεωτική κοινωνική ασφάλιση· δραστηριότητες οργανώσεων μελών)</t>
  </si>
  <si>
    <t>Κωδικός NACE</t>
  </si>
  <si>
    <t>ΧΟΝΔΡΙΚΟ ΚΑΙ ΛΙΑΝΙΚΟ ΕΜΠΟΡΙΟ, ΕΠΙΣΚΕΥΗ ΜΗΧΑΝΟΚΙΝΗΤΩΝ ΟΧΗΜΑΤΩΝ ΚΑΙ ΜΟΤΟΣΥΚΛΕΤΩΝ  </t>
  </si>
  <si>
    <t>Εξόρυξη μεταλλευμάτων ουρανίου και θορίου  </t>
  </si>
  <si>
    <t>Εξόρυξη λοιπών μη σιδηρούχων μεταλλευμάτων  </t>
  </si>
  <si>
    <t>Εξόρυξη διακοσμητικών και οικοδομικών λίθων, ασβεστόλιθου, γύψου, κιμωλίας και σχιστόλιθου  </t>
  </si>
  <si>
    <t>Λειτουργία φρεάτων παραγωγής αμμοχάλικου και άμμου? εξόρυξη αργίλου και καολίνης  </t>
  </si>
  <si>
    <t>Εξόρυξη ορυκτών για τη χημική βιομηχανία και τη βιομηχανία λιπασμάτων  </t>
  </si>
  <si>
    <t>Εξόρυξη τύρφης  </t>
  </si>
  <si>
    <t>Εξόρυξη αλατιού  </t>
  </si>
  <si>
    <t>Άλλες εξορυκτικές και λατομικές δραστηριότητες π.δ.κ.α.  </t>
  </si>
  <si>
    <t>Επεξεργασία και συντήρηση κρέατος  </t>
  </si>
  <si>
    <t>Επεξεργασία και συντήρηση κρέατος πουλερικών  </t>
  </si>
  <si>
    <t>Παραγωγή προϊόντων κρέατος και κρέατος πουλερικών  </t>
  </si>
  <si>
    <t>Επεξεργασία και συντήρηση πατατών  </t>
  </si>
  <si>
    <t>Παραγωγή χυμών φρούτων και λαχανικών  </t>
  </si>
  <si>
    <t>Άλλη επεξεργασία και συντήρηση φρούτων και λαχανικών  </t>
  </si>
  <si>
    <t>Παραγωγή ελαίων και λιπών  </t>
  </si>
  <si>
    <t>Παραγωγή μαργαρίνης και παρόμοιων βρώσιμων λιπών  </t>
  </si>
  <si>
    <t>Λειτουργία γαλακτοκομείων και τυροκομία  </t>
  </si>
  <si>
    <t>Παραγωγή παγωτών  </t>
  </si>
  <si>
    <t>Παραγωγή προϊόντων αλευρόμυλων  </t>
  </si>
  <si>
    <t>Παραγωγή αμύλων και προϊόντων αμύλου  </t>
  </si>
  <si>
    <t>Αρτοποιία? παραγωγή νωπών ειδών ζαχαροπλαστικής  </t>
  </si>
  <si>
    <t>Παραγωγή παξιμαδιών και μπισκότων? παραγωγή διατηρούμενων ειδών ζαχαροπλαστικής  </t>
  </si>
  <si>
    <t>Παραγωγή μακαρονιών, λαζανιών, κουσκούς και παρόμοιων αλευρωδών προϊόντων  </t>
  </si>
  <si>
    <t>Παραγωγή ζάχαρης  </t>
  </si>
  <si>
    <t>Παραγωγή κακάου, σοκολάτας και ζαχαρωτών  </t>
  </si>
  <si>
    <t>Επεξεργασία τσαγιού και καφέ  </t>
  </si>
  <si>
    <t>Παραγωγή αρτυμάτων και καρυκευμάτων  </t>
  </si>
  <si>
    <t>Παραγωγή έτοιμων γευμάτων και φαγητών  </t>
  </si>
  <si>
    <t>Παραγωγή ομογενοποιημένων παρασκευασμάτων διατροφής και διαιτητικών τροφών  </t>
  </si>
  <si>
    <t>Παραγωγή άλλων ειδών διατροφής π.δ.κ.α.  </t>
  </si>
  <si>
    <t>Παραγωγή παρασκευασμένων ζωοτροφών για ζώα που εκτρέφονται σε αγροκτήματα  </t>
  </si>
  <si>
    <t>Παραγωγή παρασκευασμένων ζωοτροφών για ζώα συντροφιάς  </t>
  </si>
  <si>
    <t>Παραγωγή οίνου από σταφύλια  </t>
  </si>
  <si>
    <t>Παραγωγή μηλίτη και κρασιών από άλλα φρούτα  </t>
  </si>
  <si>
    <t>Παραγωγή άλλων μη αποσταγμένων ποτών που υφίστανται ζύμωση  </t>
  </si>
  <si>
    <t>Ζυθοποιία  </t>
  </si>
  <si>
    <t>Παραγωγή βύνης  </t>
  </si>
  <si>
    <t>Παραγωγή αναψυκτικών? παραγωγή μεταλλικού νερού και άλλων εμφιαλωμένων νερών  </t>
  </si>
  <si>
    <t>Κατασκευή πλεκτών υφασμάτων και υφασμάτων πλέξης κροσέ  </t>
  </si>
  <si>
    <t>Κατασκευή έτοιμων κλωστοϋφαντουργικών ειδών, εκτός από ενδύματα  </t>
  </si>
  <si>
    <t>Κατασκευή χαλιών και κιλιμιών  </t>
  </si>
  <si>
    <t>Κατασκευή χοντρών και λεπτών σχοινιών, σπάγγων και διχτυών  </t>
  </si>
  <si>
    <t>Κατασκευή μη υφασμένων ειδών και προϊόντων από μη υφασμένα είδη, εκτός από τα ενδύματα  </t>
  </si>
  <si>
    <t>Κατασκευή άλλων τεχνικών και βιομηχανικών κλωστοϋφαντουργικών ειδών  </t>
  </si>
  <si>
    <t>Κατασκευή άλλων υφαντουργικών προϊόντων π.δ.κ.α.  </t>
  </si>
  <si>
    <t>Κατασκευή δερμάτινων ενδυμάτων  </t>
  </si>
  <si>
    <t>Κατασκευή ενδυμάτων εργασίας  </t>
  </si>
  <si>
    <t>Κατασκευή άλλων εξωτερικών ενδυμάτων  </t>
  </si>
  <si>
    <t>Κατασκευή εσωρούχων  </t>
  </si>
  <si>
    <t>Κατασκευή άλλων ενδυμάτων και εξαρτημάτων ένδυσης  </t>
  </si>
  <si>
    <t>Κατασκευή ειδών καλτσοποιίας απλής πλέξης και πλέξης κροσέ  </t>
  </si>
  <si>
    <t>Κατασκευή άλλων πλεκτών ειδών και ειδών πλέξης κροσέ  </t>
  </si>
  <si>
    <t>Κατεργασία και δέψη δέρματος? κατεργασία και βαφή γουναρικών  </t>
  </si>
  <si>
    <t>Κατασκευή ειδών ταξιδιού (αποσκευών), τσαντών και παρόμοιων ειδών, ειδών σελλοποιίας και σαγματοποιίας  </t>
  </si>
  <si>
    <t>Κατασκευή αντικολλητών (κόντρα-πλακέ) και άλλων πλακών με βάση το ξύλο  </t>
  </si>
  <si>
    <t>Κατασκευή συναρμολογούμενων δαπέδων παρκέ  </t>
  </si>
  <si>
    <t>Κατασκευή άλλων ξυλουργικών προϊόντων οικοδομικής  </t>
  </si>
  <si>
    <t>Κατασκευή ξύλινων εμπορευματοκιβωτίων  </t>
  </si>
  <si>
    <t>Κατασκευή άλλων προϊόντων από ξύλο? κατασκευή ειδών από φελλό και ειδών καλαθοποιίας και σπαρτοπλεκτικής  </t>
  </si>
  <si>
    <t>Παραγωγή χαρτοπολτού  </t>
  </si>
  <si>
    <t>Κατασκευή χαρτιού και χαρτονιού  </t>
  </si>
  <si>
    <t>Κατασκευή κυματοειδούς χαρτιού και χαρτονιού και εμπορευματοκιβωτίων από χαρτί και χαρτόνι  </t>
  </si>
  <si>
    <t>Κατασκευή ειδών οικιακής χρήσης, ειδών υγιεινής και ειδών τουαλέτας  </t>
  </si>
  <si>
    <t>Κατασκευή ειδών χαρτοπωλείου (χαρτικά)  </t>
  </si>
  <si>
    <t>Κατασκευή χαρτιού για επενδύσεις τοίχων (ταπετσαρίες)  </t>
  </si>
  <si>
    <t>Κατασκευή άλλων ειδών από χαρτί και χαρτόνι  </t>
  </si>
  <si>
    <t>Εκτύπωση εφημερίδων  </t>
  </si>
  <si>
    <t>Άλλες εκτυπωτικές δραστηριότητες  </t>
  </si>
  <si>
    <t>Υπηρεσίες προεκτύπωσης και προεγγραφής μέσων  </t>
  </si>
  <si>
    <t>Βιβλιοδετικές και συναφείς δραστηριότητες  </t>
  </si>
  <si>
    <t>Παραγωγή βιομηχανικών αερίων  </t>
  </si>
  <si>
    <t>Παραγωγή χρωστικών υλών  </t>
  </si>
  <si>
    <t>Παραγωγή άλλων ανόργανων βασικών χημικών ουσιών  </t>
  </si>
  <si>
    <t>Παραγωγή άλλων οργανικών βασικών χημικών ουσιών  </t>
  </si>
  <si>
    <t>Παραγωγή λιπασμάτων και αζωτούχων ενώσεων  </t>
  </si>
  <si>
    <t>Παραγωγή πλαστικών σε πρωτογενείς μορφές  </t>
  </si>
  <si>
    <t>Παραγωγή συνθετικού ελαστικού (συνθετικού καουτσούκ) σε πρωτογενείς μορφές  </t>
  </si>
  <si>
    <t>Παραγωγή σαπουνιών και απορρυπαντικών, προϊόντων καθαρισμού και στίλβωσης  </t>
  </si>
  <si>
    <t>Παραγωγή αρωμάτων και παρασκευασμάτων καλλωπισμού  </t>
  </si>
  <si>
    <t>Παραγωγή εκρηκτικών  </t>
  </si>
  <si>
    <t>Παραγωγή διαφόρων τύπων κόλλας  </t>
  </si>
  <si>
    <t>Παραγωγή αιθέριων ελαίων  </t>
  </si>
  <si>
    <t>Παραγωγή άλλων χημικών προϊόντων π.δ.κ.α.  </t>
  </si>
  <si>
    <t>Κατασκευή επισώτρων (ελαστικά οχημάτων) και σωλήνων από καουτσούκ? αναγόμωση και ανακατασκευή επισώτρων (ελαστικά οχημάτων) από καουτσούκ  </t>
  </si>
  <si>
    <t>Κατασκευή άλλων προϊόντων από ελαστικό (καουτσούκ)  </t>
  </si>
  <si>
    <t>Κατασκευή πλαστικών πλακών, φύλλων, σωλήνων και ειδών καθορισμένης μορφής  </t>
  </si>
  <si>
    <t>Κατασκευή πλαστικών ειδών συσκευασίας  </t>
  </si>
  <si>
    <t>Κατασκευή πλαστικών οικοδομικών υλικών  </t>
  </si>
  <si>
    <t>Κατασκευή άλλων πλαστικών προϊόντων  </t>
  </si>
  <si>
    <t>Κατασκευή επίπεδου γυαλιού  </t>
  </si>
  <si>
    <t>Μορφοποίηση και κατεργασία επίπεδου γυαλιού  </t>
  </si>
  <si>
    <t>Κατασκευή κοίλου γυαλιού  </t>
  </si>
  <si>
    <t>Κατασκευή ινών γυαλιού  </t>
  </si>
  <si>
    <t>Κατασκευή και κατεργασία άλλων ειδών γυαλιού, περιλαμβανομένου του γυαλιού για τεχνικές χρήσεις  </t>
  </si>
  <si>
    <t>Κατασκευή κεραμικών πλακιδίων και πλακών  </t>
  </si>
  <si>
    <t>Κατασκευή τούβλων, πλακιδίων και λοιπών δομικών προϊόντων από οπτή γη  </t>
  </si>
  <si>
    <t>Κατασκευή κεραμικών ειδών οικιακής χρήσης και κεραμικών διακοσμητικών ειδών  </t>
  </si>
  <si>
    <t>Κατασκευή κεραμικών ειδών υγιεινής  </t>
  </si>
  <si>
    <t>Κατασκευή κεραμικών μονωτών και κεραμικών μονωτικών εξαρτημάτων  </t>
  </si>
  <si>
    <t>Κατασκευή άλλων κεραμικών προϊόντων για τεχνικές χρήσεις  </t>
  </si>
  <si>
    <t>Παραγωγή άλλων προϊόντων κεραμικής  </t>
  </si>
  <si>
    <t>Παραγωγή τσιμέντου  </t>
  </si>
  <si>
    <t>Παραγωγή ασβέστη και γύψου  </t>
  </si>
  <si>
    <t>Κατασκευή δομικών προϊόντων από σκυρόδεμα  </t>
  </si>
  <si>
    <t>Κατασκευή δομικών προϊόντων από γύψο  </t>
  </si>
  <si>
    <t>Κατασκευή έτοιμου σκυροδέματος  </t>
  </si>
  <si>
    <t>Κατασκευή κονιαμάτων  </t>
  </si>
  <si>
    <t>Κατασκευή ινοτσιμέντου  </t>
  </si>
  <si>
    <t>Κατασκευή άλλων προϊόντων από σκυρόδεμα, γύψο και τσιμέντο  </t>
  </si>
  <si>
    <t>Παραγωγή λειαντικών προϊόντων  </t>
  </si>
  <si>
    <t>Παραγωγή άλλων μη μεταλλικών ορυκτών προϊόντων π.δ.κ.α.  </t>
  </si>
  <si>
    <t>Ψυχρή επεκτατική ολκή ράβδων  </t>
  </si>
  <si>
    <t>Ψυχρή έλαση στενών φύλλων  </t>
  </si>
  <si>
    <t>Ψυχρή μορφοποίηση ή δίπλωση μορφοράβδων  </t>
  </si>
  <si>
    <t>Ψυχρή επεκτατική ολκή συρμάτων  </t>
  </si>
  <si>
    <t>Παραγωγή πολύτιμων μετάλλων  </t>
  </si>
  <si>
    <t>Παραγωγή αλουμινίου (αργιλίου)  </t>
  </si>
  <si>
    <t>Παραγωγή μολύβδου, ψευδαργύρου και κασσιτέρου  </t>
  </si>
  <si>
    <t>Παραγωγή χαλκού  </t>
  </si>
  <si>
    <t>Παραγωγή άλλων μη σιδηρούχων μετάλλων  </t>
  </si>
  <si>
    <t>Επεξεργασία πυρηνικών καυσίμων  </t>
  </si>
  <si>
    <t>Χύτευση σιδήρου  </t>
  </si>
  <si>
    <t>Χύτευση χάλυβα  </t>
  </si>
  <si>
    <t>Χύτευση ελαφρών μετάλλων  </t>
  </si>
  <si>
    <t>Χύτευση άλλων μη σιδηρούχων μετάλλων  </t>
  </si>
  <si>
    <t>Κατασκευή μεταλλικών σκελετών και μερών μεταλλικών σκελετών  </t>
  </si>
  <si>
    <t>Κατασκευή μεταλλικών πορτών και παραθύρων  </t>
  </si>
  <si>
    <t>Κατασκευή σωμάτων και λεβήτων κεντρικής θέρμανσης  </t>
  </si>
  <si>
    <t>Κατασκευή άλλων μεταλλικών ντεπόζιτων, δεξαμενών και δοχείων  </t>
  </si>
  <si>
    <t>Κατεργασία και επικάλυψη μετάλλων  </t>
  </si>
  <si>
    <t>Μεταλλοτεχνία  </t>
  </si>
  <si>
    <t>Κατασκευή μαχαιροπήρουνων  </t>
  </si>
  <si>
    <t>Κατασκευή κλειδαριών και μεντεσέδων  </t>
  </si>
  <si>
    <t>Κατασκευή εργαλείων  </t>
  </si>
  <si>
    <t>Κατασκευή χαλύβδινων βαρελιών και παρόμοιων δοχείων  </t>
  </si>
  <si>
    <t>Κατασκευή ελαφρών μεταλλικών ειδών συσκευασίας  </t>
  </si>
  <si>
    <t>Κατασκευή ειδών από σύρμα, αλυσίδων και ελατηρίων  </t>
  </si>
  <si>
    <t>Κατασκευή συνδετήρων και προϊόντων κοχλιομηχανών  </t>
  </si>
  <si>
    <t>Κατασκευή άλλων μεταλλικών προϊόντων π.δ.κ.α.  </t>
  </si>
  <si>
    <t>Κατασκευή ηλεκτρονικών εξαρτημάτων  </t>
  </si>
  <si>
    <t>Κατασκευή έμφορτων ηλεκτρονικών πλακετών  </t>
  </si>
  <si>
    <t>Κατασκευή εξοπλισμού επικοινωνίας?  </t>
  </si>
  <si>
    <t>Κατασκευή οργάνων και συσκευών μέτρησης, δοκιμών και πλοήγησης  </t>
  </si>
  <si>
    <t>Κατασκευή ρολογιών  </t>
  </si>
  <si>
    <t>Κατασκευή ηλεκτροκινητήρων, ηλεκτρογεννητριών και ηλεκτρικών μετασχηματιστών  </t>
  </si>
  <si>
    <t>Κατασκευή συσκευών διανομής και ελέγχου ηλεκτρικού ρεύματος  </t>
  </si>
  <si>
    <t>Κατασκευή καλωδίων οπτικών ινών  </t>
  </si>
  <si>
    <t>Κατασκευή άλλων ηλεκτρονικών και ηλεκτρικών συρμάτων και καλωδίων  </t>
  </si>
  <si>
    <t>Κατασκευή εξαρτημάτων καλωδίωσης  </t>
  </si>
  <si>
    <t>Κατασκευή ηλεκτρικών οικιακών συσκευών  </t>
  </si>
  <si>
    <t>Κατασκευή μη ηλεκτρικών οικιακών συσκευών  </t>
  </si>
  <si>
    <t>Κατασκευή κινητήρων και στροβίλων, με εξαίρεση τους κινητήρες αεροσκαφών, οχημάτων και δικύκλων  </t>
  </si>
  <si>
    <t>Κατασκευή εξοπλισμού υδραυλικής ενέργειας  </t>
  </si>
  <si>
    <t>Κατασκευή άλλων αντλιών και συμπιεστών  </t>
  </si>
  <si>
    <t>Κατασκευή άλλων ειδών κρουνοποιίας και βαλβίδων  </t>
  </si>
  <si>
    <t>Κατασκευή τριβέων, οδοντωτών μηχανισμών μετάδοσης κίνησης, στοιχείων οδοντωτών τροχών και μετάδοσης κίνησης  </t>
  </si>
  <si>
    <t>Κατασκευή φούρνων, κλιβάνων και καυστήρων  </t>
  </si>
  <si>
    <t>Κατασκευή εξοπλισμού ανύψωσης και διακίνησης φορτίων  </t>
  </si>
  <si>
    <t>Κατασκευή μηχανών και εξοπλισμού γραφείου (εκτός ηλεκτρονικών υπολογιστών και περιφερειακού εξοπλισμού)  </t>
  </si>
  <si>
    <t>Κατασκευή ηλεκτροκίνητων εργαλείων χειρός  </t>
  </si>
  <si>
    <t>Κατασκευή ψυκτικού και κλιματιστικού εξοπλισμού μη οικιακής χρήσης  </t>
  </si>
  <si>
    <t>Κατασκευή άλλων μηχανημάτων γενικής χρήσης π.δ.κ.α.  </t>
  </si>
  <si>
    <t>Κατασκευή μηχανημάτων μορφοποίησης μετάλλου  </t>
  </si>
  <si>
    <t>Κατασκευή άλλων εργαλειομηχανών  </t>
  </si>
  <si>
    <t>Κατασκευή μηχανημάτων για τη μεταλλουργία  </t>
  </si>
  <si>
    <t>Κατασκευή μηχανημάτων για τα ορυχεία, τα λατομεία και τις δομικές κατασκευές  </t>
  </si>
  <si>
    <t>Κατασκευή μηχανημάτων επεξεργασίας τροφίμων, ποτών και καπνού  </t>
  </si>
  <si>
    <t>Κατασκευή μηχανημάτων για τη βιομηχανία κλωστοϋφαντουργικών προϊόντων, ενδυμάτων ή δερμάτινων ειδών  </t>
  </si>
  <si>
    <t>Κατασκευή μηχανημάτων για την παραγωγή χαρτιού και χαρτονιού  </t>
  </si>
  <si>
    <t>Κατασκευή μηχανημάτων παραγωγής πλαστικών και ελαστικών ειδών  </t>
  </si>
  <si>
    <t>Κατασκευή άλλων μηχανημάτων ειδικής χρήσης π.δ.κ.α.  </t>
  </si>
  <si>
    <t>Κατασκευή ηλεκτρικού και ηλεκτρονικού εξοπλισμού για μηχανοκίνητα οχήματα  </t>
  </si>
  <si>
    <t>Κατασκευή άλλων μερών και εξαρτημάτων για μηχανοκίνητα οχήματα  </t>
  </si>
  <si>
    <t>Ναυπήγηση πλοίων και πλωτών κατασκευών  </t>
  </si>
  <si>
    <t>Ναυπήγηση σκαφών αναψυχής και αθλητισμού  </t>
  </si>
  <si>
    <t>Κατασκευή μοτοσυκλετών  </t>
  </si>
  <si>
    <t>Κατασκευή ποδηλάτων και αναπηρικών αμαξιδίων  </t>
  </si>
  <si>
    <t>Κατασκευή λοιπού εξοπλισμού μεταφορών π.δ.κ.α.  </t>
  </si>
  <si>
    <t>Κατασκευή επίπλων για γραφεία και καταστήματα  </t>
  </si>
  <si>
    <t>Κατασκευή επίπλων κουζίνας  </t>
  </si>
  <si>
    <t>Κατασκευή στρωμάτων  </t>
  </si>
  <si>
    <t>Κατασκευή άλλων επίπλων  </t>
  </si>
  <si>
    <t>Κοπή νομισμάτων  </t>
  </si>
  <si>
    <t>Κατασκευή κοσμημάτων και συναφών ειδών  </t>
  </si>
  <si>
    <t>Κατασκευή κοσμημάτων απομίμησης και συναφών ειδών  </t>
  </si>
  <si>
    <t>Κατασκευή σκουπών και βουρτσών  </t>
  </si>
  <si>
    <t>Άλλες μεταποιητικές δραστηριότητες π.δ.κ.α.  </t>
  </si>
  <si>
    <t>Επισκευή μεταλλικών προϊόντων  </t>
  </si>
  <si>
    <t>Επισκευή μηχανημάτων  </t>
  </si>
  <si>
    <t>Επισκευή ηλεκτρονικού και οπτικού εξοπλισμού  </t>
  </si>
  <si>
    <t>Επισκευή ηλεκτρικού εξοπλισμού?  </t>
  </si>
  <si>
    <t>Επισκευή και συντήρηση πλοίων και σκαφών  </t>
  </si>
  <si>
    <t>Επισκευή και συντήρηση αεροσκαφών και διαστημόπλοιων  </t>
  </si>
  <si>
    <t>Επισκευή και συντήρηση άλλου εξοπλισμού μεταφορών  </t>
  </si>
  <si>
    <t>Επισκευή άλλου εξοπλισμού  </t>
  </si>
  <si>
    <t>Παραγωγή ηλεκτρικού ρεύματος  </t>
  </si>
  <si>
    <t>Μετάδοση ηλεκτρικού ρεύματος  </t>
  </si>
  <si>
    <t>Διανομή ηλεκτρικού ρεύματος  </t>
  </si>
  <si>
    <t>Εμπόριο ηλεκτρικού ρεύματος  </t>
  </si>
  <si>
    <t>Παραγωγή φυσικού αερίου  </t>
  </si>
  <si>
    <t>Διανομή αέριων καυσίμων μέσω αγωγών  </t>
  </si>
  <si>
    <t>Εμπόριο αέριων καυσίμων μέσω αγωγών  </t>
  </si>
  <si>
    <t>Συλλογή μη επικίνδυνων αποβλήτων  </t>
  </si>
  <si>
    <t>Συλλογή επικίνδυνων αποβλήτων  </t>
  </si>
  <si>
    <t>Επεξεργασία και διάθεση μη επικίνδυνων αποβλήτων  </t>
  </si>
  <si>
    <t>Επεξεργασία και διάθεση επικίνδυνων αποβλήτων  </t>
  </si>
  <si>
    <t>Αποσυναρμολόγηση παλαιών ειδών  </t>
  </si>
  <si>
    <t>Ανάκτηση διαλεγμένου υλικού  </t>
  </si>
  <si>
    <t>Κατασκευή δρόμων και αυτοκινητοδρόμων  </t>
  </si>
  <si>
    <t>Κατασκευή σιδηροδρομικών γραμμών και υπόγειων σιδηροδρόμων  </t>
  </si>
  <si>
    <t>Κατασκευή γεφυρών και σηράγγων  </t>
  </si>
  <si>
    <t>Κατασκευή κοινωφελών έργων σχετικών με υγρά  </t>
  </si>
  <si>
    <t>Κατασκευή κοινωφελών έργων ηλεκτρικού ρεύματος και τηλεπικοινωνιών  </t>
  </si>
  <si>
    <t>Κατασκευή υδραυλικών και λιμενικών έργων  </t>
  </si>
  <si>
    <t>Κατασκευή άλλων έργων πολιτικού μηχανικού π.δ.κ.α.  </t>
  </si>
  <si>
    <t>Κατεδαφίσεις  </t>
  </si>
  <si>
    <t>Προετοιμασία εργοταξίου  </t>
  </si>
  <si>
    <t>Δοκιμαστικές γεωτρήσεις  </t>
  </si>
  <si>
    <t>Ηλεκτρικές εγκαταστάσεις  </t>
  </si>
  <si>
    <t>Υδραυλικές και κλιματιστικές εγκαταστάσεις θέρμανσης και ψύξης  </t>
  </si>
  <si>
    <t>Άλλες κατασκευαστικές εγκαταστάσεις  </t>
  </si>
  <si>
    <t>Επιχρίσεις κονιαμάτων  </t>
  </si>
  <si>
    <t>Ξυλουργικές εργασίες  </t>
  </si>
  <si>
    <t>Επενδύσεις δαπέδων και τοίχων  </t>
  </si>
  <si>
    <t>Χρωματισμοί και τοποθέτηση υαλοπινάκων  </t>
  </si>
  <si>
    <t>Άλλες κατασκευαστικές εργασίες ολοκλήρωσης και τελειώματος  </t>
  </si>
  <si>
    <t>Δραστηριότητες κατασκευής στεγών  </t>
  </si>
  <si>
    <t>Άλλες εξειδικευμένες κατασκευαστικές δραστηριότητες π.δ.κ.α.  </t>
  </si>
  <si>
    <t>Πώληση αυτοκινήτων και ελαφρών μηχανοκίνητων οχημάτων  </t>
  </si>
  <si>
    <t>Πώληση άλλων μηχανοκίνητων οχημάτων  </t>
  </si>
  <si>
    <t>Χονδρικό εμπόριο μερών και εξαρτημάτων μηχανοκίνητων οχημάτων  </t>
  </si>
  <si>
    <t>Λιανικό εμπόριο μερών και εξαρτημάτων μηχανοκίνητων οχημάτων  </t>
  </si>
  <si>
    <t>Εμπορικοί αντιπρόσωποι που μεσολαβούν στην πώληση γεωργικών πρώτων υλών, ζώντων ζώων, κλωστοϋφαντουργικών πρώτων υλών και ημιτελών προϊόντων  </t>
  </si>
  <si>
    <t>Εμπορικοί αντιπρόσωποι που μεσολαβούν στην πώληση καυσίμων, μεταλλευμάτων, μετάλλων και βιομηχανικών χημικών προϊόντων  </t>
  </si>
  <si>
    <t>Εμπορικοί αντιπρόσωποι που μεσολαβούν στην πώληση ξυλείας και οικοδομικών υλικών  </t>
  </si>
  <si>
    <t>Εμπορικοί αντιπρόσωποι που μεσολαβούν στην πώληση μηχανημάτων, βιομηχανικού εξοπλισμού, πλοίων και αεροσκαφών  </t>
  </si>
  <si>
    <t>Εμπορικοί αντιπρόσωποι που μεσολαβούν στην πώληση επίπλων, ειδών οικιακής χρήσης, σιδηρικών και ειδών κιγκαλερίας  </t>
  </si>
  <si>
    <t>Εμπορικοί αντιπρόσωποι που μεσολαβούν στην πώληση κλωστοϋφαντουργικών προϊόντων, ενδυμάτων, γουναρικών, υποδημάτων και δερμάτινων προϊόντων  </t>
  </si>
  <si>
    <t>Εμπορικοί αντιπρόσωποι που μεσολαβούν στην πώληση τροφίμων, ποτών και καπνού  </t>
  </si>
  <si>
    <t>Εμπορικοί αντιπρόσωποι ειδικευμένοι στην πώληση άλλων συγκεκριμένων προϊόντων  </t>
  </si>
  <si>
    <t>Εμπορικοί αντιπρόσωποι που μεσολαβούν στην πώληση διαφόρων ειδών  </t>
  </si>
  <si>
    <t>Χονδρικό εμπόριο σιτηρών, ακατέργαστου καπνού, σπόρων και ζωοτροφών  </t>
  </si>
  <si>
    <t>Χονδρικό εμπόριο λουλουδιών και φυτών  </t>
  </si>
  <si>
    <t>Χονδρικό εμπόριο ζώντων ζώων  </t>
  </si>
  <si>
    <t>Χονδρικό εμπόριο δερμάτων, προβιών και κατεργασμένου δέρματος  </t>
  </si>
  <si>
    <t>Χονδρικό εμπόριο φρούτων και λαχανικών  </t>
  </si>
  <si>
    <t>Χονδρικό εμπόριο κρέατος και προϊόντων κρέατος  </t>
  </si>
  <si>
    <t>Χονδρικό εμπόριο γαλακτοκομικών προϊόντων, αβγών και βρώσιμων ελαίων και λιπών  </t>
  </si>
  <si>
    <t>Χονδρικό εμπόριο ποτών  </t>
  </si>
  <si>
    <t>Χονδρικό εμπόριο προϊόντων καπνού  </t>
  </si>
  <si>
    <t>Χονδρικό εμπόριο ζάχαρης, σοκολάτας και ειδών ζαχαροπλαστικής  </t>
  </si>
  <si>
    <t>Χονδρικό εμπόριο καφέ, τσαγιού, κακάου και μπαχαρικών  </t>
  </si>
  <si>
    <t>Χονδρικό εμπόριο άλλων τροφίμων, συμπεριλαμβανομένων ψαριών, καρκινοειδών και μαλακίων  </t>
  </si>
  <si>
    <t>Μη ειδικευμένο χονδρικό εμπόριο τροφίμων, ποτών και καπνού  </t>
  </si>
  <si>
    <t>Χονδρικό εμπόριο κλωστοϋφαντουργικών προϊόντων  </t>
  </si>
  <si>
    <t>Χονδρικό εμπόριο ενδυμάτων και υποδημάτων  </t>
  </si>
  <si>
    <t>Χονδρικό εμπόριο ηλεκτρικών οικιακών συσκευών  </t>
  </si>
  <si>
    <t>Χονδρικό εμπόριο ειδών πορσελάνης και γυαλικών και υλικών καθαρισμού  </t>
  </si>
  <si>
    <t>Χονδρικό εμπόριο αρωμάτων και καλλυντικών  </t>
  </si>
  <si>
    <t>Χονδρικό εμπόριο φαρμακευτικών προϊόντων  </t>
  </si>
  <si>
    <t>Χονδρικό εμπόριο επίπλων, χαλιών και φωτιστικών  </t>
  </si>
  <si>
    <t>Χονδρικό εμπόριο ρολογιών και κοσμημάτων  </t>
  </si>
  <si>
    <t>Χονδρικό εμπόριο άλλων ειδών οικιακής χρήσης  </t>
  </si>
  <si>
    <t>Χονδρικό εμπόριο ηλεκτρονικών υπολογιστών, περιφερειακού εξοπλισμού υπολογιστών και λογισμικού  </t>
  </si>
  <si>
    <t>Χονδρικό εμπόριο ηλεκτρονικού και τηλεπικοινωνιακού εξοπλισμού και εξαρτημάτων  </t>
  </si>
  <si>
    <t>Χονδρικό εμπόριο γεωργικών μηχανημάτων, εξοπλισμού και προμηθειών  </t>
  </si>
  <si>
    <t>Χονδρικό εμπόριο εργαλειομηχανών  </t>
  </si>
  <si>
    <t>Χονδρικό εμπόριο εξορυκτικών μηχανημάτων, καθώς και μηχανημάτων για κατασκευαστικά έργα και έργα πολιτικού μηχανικού  </t>
  </si>
  <si>
    <t>Χονδρικό εμπόριο μηχανημάτων για την κλωστοϋφαντουργική βιομηχανία, και χονδρικό εμπόριο ραπτομηχανών και πλεκτομηχανών  </t>
  </si>
  <si>
    <t>Χονδρικό εμπόριο επίπλων γραφείου  </t>
  </si>
  <si>
    <t>Χονδρικό εμπόριο άλλων μηχανών και εξοπλισμού γραφείου  </t>
  </si>
  <si>
    <t>Χονδρικό εμπόριο άλλων μηχανημάτων και εξοπλισμού  </t>
  </si>
  <si>
    <t>Χονδρικό εμπόριο στερεών, υγρών και αερίων καυσίμων και συναφών προϊόντων  </t>
  </si>
  <si>
    <t>Χονδρικό εμπόριο μετάλλων και μεταλλευμάτων  </t>
  </si>
  <si>
    <t>Χονδρικό εμπόριο ξυλείας, οικοδομικών υλικών και ειδών υγιεινής  </t>
  </si>
  <si>
    <t>Χονδρικό εμπόριο σιδηρικών, υδραυλικών ειδών και εξοπλισμού και προμηθειών για εγκαταστάσεις θέρμανσης  </t>
  </si>
  <si>
    <t>Χονδρικό εμπόριο χημικών προϊόντων  </t>
  </si>
  <si>
    <t>Χονδρικό εμπόριο άλλων ενδιάμεσων προϊόντων  </t>
  </si>
  <si>
    <t>Χονδρικό εμπόριο απορριμμάτων και υπολειμμάτων  </t>
  </si>
  <si>
    <t>Λιανικό εμπόριο σε μη ειδικευμένα καταστήματα που πωλούν κυρίως τρόφιμα, ποτά ή καπνό  </t>
  </si>
  <si>
    <t>Άλλο λιανικό εμπόριο σε μη ειδικευμένα καταστήματα  </t>
  </si>
  <si>
    <t>Λιανικό εμπόριο φρούτων και λαχανικών σε ειδικευμένα καταστήματα  </t>
  </si>
  <si>
    <t>Λιανικό εμπόριο κρέατος και προϊόντων κρέατος σε ειδικευμένα καταστήματα  </t>
  </si>
  <si>
    <t>Λιανικό εμπόριο ψαριών, καρκινοειδών και μαλακίων σε ειδικευμένα καταστήματα  </t>
  </si>
  <si>
    <t>Λιανικό εμπόριο ψωμιού, αρτοσκευασμάτων και λοιπών ειδών αρτοποιίας και ζαχαροπλαστικής σε ειδικευμένα καταστήματα  </t>
  </si>
  <si>
    <t>Λιανικό εμπόριο ποτών σε ειδικευμένα καταστήματα  </t>
  </si>
  <si>
    <t>Λιανικό εμπόριο προϊόντων καπνού σε ειδικευμένα καταστήματα  </t>
  </si>
  <si>
    <t>Λιανικό εμπόριο άλλων τροφίμων σε ειδικευμένα καταστήματα  </t>
  </si>
  <si>
    <t>Λιανικό εμπόριο ηλεκτρονικών υπολογιστών, περιφερειακών μονάδων υπολογιστών και λογισμικού σε ειδικευμένα καταστήματα  </t>
  </si>
  <si>
    <t>Λιανικό εμπόριο τηλεπικοινωνιακού εξοπλισμού σε ειδικευμένα καταστήματα  </t>
  </si>
  <si>
    <t>Λιανικό εμπόριο εξοπλισμού ήχου και εικόνας σε ειδικευμένα καταστήματα  </t>
  </si>
  <si>
    <t>Λιανικό εμπόριο κλωστοϋφαντουργικών προϊόντων σε ειδικευμένα καταστήματα  </t>
  </si>
  <si>
    <t>Λιανικό εμπόριο σιδηρικών, χρωμάτων και τζαμιών σε ειδικευμένα καταστήματα  </t>
  </si>
  <si>
    <t>Λιανικό εμπόριο χαλιών, κιλιμιών και επενδύσεων δαπέδου και τοίχου σε ειδικευμένα καταστήματα  </t>
  </si>
  <si>
    <t>Λιανικό εμπόριο ηλεκτρικών οικιακών συσκευών σε ειδικευμένα καταστήματα  </t>
  </si>
  <si>
    <t>Λιανικό εμπόριο επίπλων, φωτιστικών και άλλων ειδών οικιακής χρήσης σε ειδικευμένα καταστήματα  </t>
  </si>
  <si>
    <t>Λιανικό εμπόριο βιβλίων σε ειδικευμένα καταστήματα  </t>
  </si>
  <si>
    <t>Λιανικό εμπόριο εφημερίδων και γραφικής ύλης σε ειδικευμένα καταστήματα  </t>
  </si>
  <si>
    <t>Λιανικό εμπόριο εγγραφών μουσικής και εικόνας σε ειδικευμένα καταστήματα  </t>
  </si>
  <si>
    <t>Λιανικό εμπόριο αθλητικού εξοπλισμού σε ειδικευμένα καταστήματα  </t>
  </si>
  <si>
    <t>Λιανικό εμπόριο παιχνιδιών κάθε είδους σε ειδικευμένα καταστήματα  </t>
  </si>
  <si>
    <t>Λιανικό εμπόριο ενδυμάτων σε ειδικευμένα καταστήματα  </t>
  </si>
  <si>
    <t>Λιανικό εμπόριο υποδημάτων και δερμάτινων ειδών σε ειδικευμένα καταστήματα  </t>
  </si>
  <si>
    <t>Φαρμακευτικά είδη σε ειδικευμένα καταστήματα  </t>
  </si>
  <si>
    <t>Λιανικό εμπόριο ιατρικών και ορθοπεδικών ειδών σε ειδικευμένα καταστήματα  </t>
  </si>
  <si>
    <t>Λιανικό εμπόριο καλλυντικών και ειδών καλλωπισμού σε ειδικευμένα καταστήματα  </t>
  </si>
  <si>
    <t>Λιανικό εμπόριο λουλουδιών, φυτών, σπόρων, λιπασμάτων, ζώων συντροφιάς και σχετικών ζωοτροφών σε ειδικευμένα καταστήματα  </t>
  </si>
  <si>
    <t>Λιανικό εμπόριο ρολογιών και κοσμημάτων σε ειδικευμένα καταστήματα  </t>
  </si>
  <si>
    <t>Άλλο λιανικό εμπόριο καινούργιων ειδών σε ειδικευμένα καταστήματα  </t>
  </si>
  <si>
    <t>Λιανικό εμπόριο μεταχειρισμένων ειδών σε καταστήματα  </t>
  </si>
  <si>
    <t>Λιανικό εμπόριο τροφίμων, ποτών και καπνού σε υπαίθριους πάγκους και αγορές  </t>
  </si>
  <si>
    <t>Λιανικό εμπόριο κλωστοϋφαντουργικών προϊόντων, ενδυμάτων και υποδημάτων σε υπαίθριους πάγκους και αγορές  </t>
  </si>
  <si>
    <t>Λιανικό εμπόριο άλλων ειδών σε υπαίθριους πάγκους και αγορές  </t>
  </si>
  <si>
    <t>Λιανικό εμπόριο από επιχειρήσεις πωλήσεων με αλληλογραφία ή μέσω διαδικτύου  </t>
  </si>
  <si>
    <t>Άλλο λιανικό εμπόριο εκτός καταστημάτων, υπαίθριων πάγκων ή αγορών  </t>
  </si>
  <si>
    <t>Αστικές και προαστιακές χερσαίες μεταφορές επιβατών  </t>
  </si>
  <si>
    <t>Εκμετάλλευση ταξί  </t>
  </si>
  <si>
    <t>Άλλες χερσαίες μεταφορές επιβατών π.δ.κ.α.  </t>
  </si>
  <si>
    <t>Οδικές μεταφορές εμπορευμάτων  </t>
  </si>
  <si>
    <t>Υπηρεσίες μετακόμισης  </t>
  </si>
  <si>
    <t>Αεροπορικές μεταφορές εμπορευμάτων  </t>
  </si>
  <si>
    <t>Διαστημικές μεταφορές  </t>
  </si>
  <si>
    <t>Δραστηριότητες συναφείς με τις χερσαίες μεταφορές  </t>
  </si>
  <si>
    <t>Δραστηριότητες συναφείς με τις πλωτές μεταφορές  </t>
  </si>
  <si>
    <t>Δραστηριότητες συναφείς με τις αεροπορικές μεταφορές  </t>
  </si>
  <si>
    <t>Διακίνηση φορτίων  </t>
  </si>
  <si>
    <t>Άλλες υποστηρικτικές προς τη μεταφορά δραστηριότητες  </t>
  </si>
  <si>
    <t>Χώροι κατασκήνωσης, εγκαταστάσεις για οχήματα αναψυχής και ρυμουλκούμενα οχήματα και  </t>
  </si>
  <si>
    <t>Δραστηριότητες υπηρεσιών εστιατορίων και κινητών μονάδων εστίασης  </t>
  </si>
  <si>
    <t>Δραστηριότητες υπηρεσιών τροφοδοσίας για εκδηλώσεις  </t>
  </si>
  <si>
    <t>Άλλες υπηρεσίες εστίασης  </t>
  </si>
  <si>
    <t>Έκδοση βιβλίων  </t>
  </si>
  <si>
    <t>Έκδοση τηλεφωνικών και κάθε είδους καταλόγων  </t>
  </si>
  <si>
    <t>Έκδοση εφημερίδων  </t>
  </si>
  <si>
    <t>Έκδοση περιοδικών κάθε είδους  </t>
  </si>
  <si>
    <t>Άλλες εκδοτικές δραστηριότητες  </t>
  </si>
  <si>
    <t>Έκδοση παιχνιδιών για ηλεκτρονικούς υπολογιστές  </t>
  </si>
  <si>
    <t>Έκδοση άλλου λογισμικού  </t>
  </si>
  <si>
    <t>Δραστηριότητες παραγωγής κινηματογραφικών ταινιών, βίντεο και τηλεοπτικών προγραμμάτων  </t>
  </si>
  <si>
    <t>Δραστηριότητες συνοδευτικές της παραγωγής κινηματογραφικών ταινιών, βίντεο και τηλεοπτικών προγραμμάτων  </t>
  </si>
  <si>
    <t>Δραστηριότητες διανομής κινηματογραφικών ταινιών, βίντεο και τηλεοπτικών προγραμμάτων  </t>
  </si>
  <si>
    <t>Δραστηριότητες προβολής κινηματογραφικών ταινιών  </t>
  </si>
  <si>
    <t>Δραστηριότητες προγραμματισμού ηλεκτρονικών συστημάτων  </t>
  </si>
  <si>
    <t>Δραστηριότητες παροχής συμβουλών σχετικά με τους ηλεκτρονικούς υπολογιστές  </t>
  </si>
  <si>
    <t>Υπηρεσίες διαχείρισης ηλεκτρονικών συστημάτων  </t>
  </si>
  <si>
    <t>Άλλες δραστηριότητες της τεχνολογίας της πληροφορίας και δραστηριότητες υπηρεσιών ηλεκτρονικών υπολογιστών  </t>
  </si>
  <si>
    <t>Επεξεργασία δεδομένων, καταχώρηση και συναφείς δραστηριότητες  </t>
  </si>
  <si>
    <t>Δικτυακές πύλες  </t>
  </si>
  <si>
    <t>Δραστηριότητες πρακτορείων ειδήσεων  </t>
  </si>
  <si>
    <t>Άλλες δραστηριότητες υπηρεσιών πληροφορίας π.δ.κ.α.  </t>
  </si>
  <si>
    <t>Δραστηριότητες κεντρικών τραπεζών  </t>
  </si>
  <si>
    <t>Άλλοι οργανισμοί νομισματικής διαμεσολάβησης  </t>
  </si>
  <si>
    <t>Ασφάλειες ζωής  </t>
  </si>
  <si>
    <t>Ασφάλειες εκτός από τις ασφάλειες ζωής  </t>
  </si>
  <si>
    <t>Μεσιτικά γραφεία ακινήτων  </t>
  </si>
  <si>
    <t>Διαχείριση ακίνητης περιουσίας, έναντι αμοιβής ή βάσει σύμβασης  </t>
  </si>
  <si>
    <t>Δραστηριότητες δημοσίων σχέσεων και επικοινωνίας  </t>
  </si>
  <si>
    <t>Δραστηριότητες παροχής επιχειρηματικών συμβουλών και άλλων συμβουλών διαχείρισης  </t>
  </si>
  <si>
    <t>Δραστηριότητες αρχιτεκτόνων  </t>
  </si>
  <si>
    <t>Δραστηριότητες μηχανικών και συναφείς δραστηριότητες παροχής τεχνικών συμβουλών  </t>
  </si>
  <si>
    <t>Έρευνα και πειραματική ανάπτυξη στη βιοτεχνολογία  </t>
  </si>
  <si>
    <t>Έρευνα και πειραματική ανάπτυξη σε άλλες φυσικές επιστήμες και τη μηχανική  </t>
  </si>
  <si>
    <t>Διαφημιστικά γραφεία  </t>
  </si>
  <si>
    <t>Παρουσίαση στα μέσα ενημέρωσης  </t>
  </si>
  <si>
    <t>Ενοικίαση και εκμίσθωση αυτοκινήτων και ελαφρών μηχανοκίνητων οχημάτων  </t>
  </si>
  <si>
    <t>Ενοικίαση και εκμίσθωση φορτηγών  </t>
  </si>
  <si>
    <t>Ενοικίαση και εκμίσθωση ειδών αναψυχής και αθλητικών ειδών  </t>
  </si>
  <si>
    <t>Ενοικίαση βιντεοκασετών και δίσκων  </t>
  </si>
  <si>
    <t>Ενοικίαση και εκμίσθωση άλλων ειδών προσωπικής ή οικιακής χρήσης  </t>
  </si>
  <si>
    <t>Ενοικίαση και εκμίσθωση γεωργικών μηχανημάτων και εξοπλισμού  </t>
  </si>
  <si>
    <t>Ενοικίαση και εκμίσθωση μηχανημάτων και εξοπλισμού κατασκευών και έργων πολιτικού μηχανικού  </t>
  </si>
  <si>
    <t>Ενοικίαση και εκμίσθωση μηχανημάτων και εξοπλισμού γραφείου (συμπεριλαμβανομένων των ηλεκτρονικών υπολογιστών)  </t>
  </si>
  <si>
    <t>Ενοικίαση και εκμίσθωση εξοπλισμού πλωτών μεταφορών  </t>
  </si>
  <si>
    <t>Ενοικίαση και εκμίσθωση εξοπλισμού αεροπορικών μεταφορών  </t>
  </si>
  <si>
    <t>Ενοικίαση και εκμίσθωση άλλων μηχανημάτων, ειδών εξοπλισμού και υλικών αγαθών π.δ.κ.α.  </t>
  </si>
  <si>
    <t>Δραστηριότητες ταξιδιωτικών πρακτορείων  </t>
  </si>
  <si>
    <t>Δραστηριότητες γραφείων οργανωμένων ταξιδιών  </t>
  </si>
  <si>
    <t>Γενικός καθαρισμός κτιρίων  </t>
  </si>
  <si>
    <t>Άλλες δραστηριότητες καθαρισμού κτιρίων και βιομηχανικού καθαρισμού  </t>
  </si>
  <si>
    <t>Άλλες δραστηριότητες καθαρισμού  </t>
  </si>
  <si>
    <t>Συνδυασμένες διοικητικές δραστηριότητες γραφείου  </t>
  </si>
  <si>
    <t>Αναπαραγωγή φωτοτυπιών, προετοιμασία εγγράφων και άλλες ειδικευμένες δραστηριότητες γραμματειακής υποστήριξης  </t>
  </si>
  <si>
    <t>Δραστηριότητες γραφείων είσπραξης και γραφείων οικονομικών και εμπορικών πληροφοριών  </t>
  </si>
  <si>
    <t>Δραστηριότητες συσκευασίας  </t>
  </si>
  <si>
    <t>Άλλες δραστηριότητες παροχής υπηρεσιών προς τις επιχειρήσεις π.δ.κ.α.  </t>
  </si>
  <si>
    <t>Γενική δευτεροβάθμια εκπαίδευση  </t>
  </si>
  <si>
    <t>Τεχνική και επαγγελματική δευτεροβάθμια εκπαίδευση  </t>
  </si>
  <si>
    <t>Μεταδευτεροβάθμια μη τριτοβάθμια εκπαίδευση  </t>
  </si>
  <si>
    <t>Τριτοβάθμια εκπαίδευση  </t>
  </si>
  <si>
    <t>Αθλητική και ψυχαγωγική εκπαίδευση  </t>
  </si>
  <si>
    <t>Πολιτιστική εκπαίδευση  </t>
  </si>
  <si>
    <t>Δραστηριότητες σχολών οδηγών  </t>
  </si>
  <si>
    <t>Άλλη εκπαίδευση π.δ.κ.α.  </t>
  </si>
  <si>
    <t>Δραστηριότητες άσκησης γενικών ιατρικών επαγγελμάτων  </t>
  </si>
  <si>
    <t>Δραστηριότητες άσκησης ειδικών ιατρικών επαγγελμάτων  </t>
  </si>
  <si>
    <t>Δραστηριότητες άσκησης οδοντιατρικών επαγγελμάτων  </t>
  </si>
  <si>
    <t>Δραστηριότητες βρεφονηπιακών και παιδικών σταθμών  </t>
  </si>
  <si>
    <t>Άλλες δραστηριότητες κοινωνικής μέριμνας χωρίς παροχή καταλύματος π.δ.κ.α.  </t>
  </si>
  <si>
    <t>Τέχνες του θεάματος  </t>
  </si>
  <si>
    <t>Υποστηρικτικές δραστηριότητες για τις τέχνες του θεάματος  </t>
  </si>
  <si>
    <t>Καλλιτεχνική δημιουργία  </t>
  </si>
  <si>
    <t>Εκμετάλλευση αιθουσών θεαμάτων και συναφείς δραστηριότητες  </t>
  </si>
  <si>
    <t>Δραστηριότητες βιβλιοθηκών και αρχειοφυλακείων  </t>
  </si>
  <si>
    <t>Δραστηριότητες μουσείων  </t>
  </si>
  <si>
    <t>Λειτουργία ιστορικών χώρων και κτιρίων και παρόμοιων πόλων έλξης επισκεπτών  </t>
  </si>
  <si>
    <t>Δραστηριότητες βοτανικών και ζωολογικών κήπων και φυσικών βιοτόπων  </t>
  </si>
  <si>
    <t>Εκμετάλλευση αθλητικών εγκαταστάσεων  </t>
  </si>
  <si>
    <t>Δραστηριότητες αθλητικών ομίλων  </t>
  </si>
  <si>
    <t>Εγκαταστάσεις γυμναστικής  </t>
  </si>
  <si>
    <t>Άλλες αθλητικές δραστηριότητες  </t>
  </si>
  <si>
    <t>Δραστηριότητες πάρκων αναψυχής και άλλων θεματικών πάρκων  </t>
  </si>
  <si>
    <t>Άλλες δραστηριότητες διασκέδασης και ψυχαγωγίας  </t>
  </si>
  <si>
    <t>Επισκευή ηλεκτρονικών υπολογιστών και περιφερειακού εξοπλισμού  </t>
  </si>
  <si>
    <t>Επισκευή εξοπλισμού επικοινωνίας  </t>
  </si>
  <si>
    <t>Επισκευή ηλεκτρονικών ειδών ευρείας κατανάλωσης  </t>
  </si>
  <si>
    <t>Επισκευή συσκευών οικιακής χρήσης και εξοπλισμού σπιτιού και κήπου  </t>
  </si>
  <si>
    <t>Επιδιόρθωση υποδημάτων και δερμάτινων ειδών  </t>
  </si>
  <si>
    <t>Επισκευή επίπλων και ειδών οικιακής επίπλωσης  </t>
  </si>
  <si>
    <t>Επισκευή ρολογιών και κοσμημάτων  </t>
  </si>
  <si>
    <t>Επισκευή άλλων ειδών προσωπικής και οικιακής χρήσης  </t>
  </si>
  <si>
    <t>Πλύσιμο και (στεγνό) καθάρισμα κλωστοϋφαντουργικών και γούνινων προϊόντων  </t>
  </si>
  <si>
    <t>Δραστηριότητες κομμωτηρίων, κουρείων και κέντρων αισθητικής  </t>
  </si>
  <si>
    <t>Δραστηριότητες γραφείων κηδειών και συναφείς δραστηριότητες  </t>
  </si>
  <si>
    <t>Δραστηριότητες σχετικές με τη φυσική ευεξία  </t>
  </si>
  <si>
    <t>Άλλες δραστηριότητες παροχής προσωπικών υπηρεσιών π.δ.κ.α.  </t>
  </si>
  <si>
    <t>Απόσταξη, ανακάτεμα και ανάμειξη οινοπνευματωδών ποτών</t>
  </si>
  <si>
    <t>EE27</t>
  </si>
  <si>
    <t>10.8</t>
  </si>
  <si>
    <t>10.1</t>
  </si>
  <si>
    <t>06.2</t>
  </si>
  <si>
    <t>05</t>
  </si>
  <si>
    <t>10.3</t>
  </si>
  <si>
    <t>05.1</t>
  </si>
  <si>
    <t>11</t>
  </si>
  <si>
    <t>06</t>
  </si>
  <si>
    <t>09</t>
  </si>
  <si>
    <t>07.29</t>
  </si>
  <si>
    <t>05.10</t>
  </si>
  <si>
    <t>05.2</t>
  </si>
  <si>
    <t>05.20</t>
  </si>
  <si>
    <t>07</t>
  </si>
  <si>
    <t>06.20</t>
  </si>
  <si>
    <t>10.20</t>
  </si>
  <si>
    <t>10.2</t>
  </si>
  <si>
    <t>07.21</t>
  </si>
  <si>
    <t>06.1</t>
  </si>
  <si>
    <t>06.10</t>
  </si>
  <si>
    <t>07.1</t>
  </si>
  <si>
    <t>07.10</t>
  </si>
  <si>
    <t>07.2</t>
  </si>
  <si>
    <t>08</t>
  </si>
  <si>
    <t>08.1</t>
  </si>
  <si>
    <t>08.11</t>
  </si>
  <si>
    <t>08.12</t>
  </si>
  <si>
    <t>08.9</t>
  </si>
  <si>
    <t>08.91</t>
  </si>
  <si>
    <t>08.92</t>
  </si>
  <si>
    <t>08.93</t>
  </si>
  <si>
    <t>08.99</t>
  </si>
  <si>
    <t>09.1</t>
  </si>
  <si>
    <t>09.10</t>
  </si>
  <si>
    <t>09.9</t>
  </si>
  <si>
    <t>09.90</t>
  </si>
  <si>
    <t>10</t>
  </si>
  <si>
    <t>10.11</t>
  </si>
  <si>
    <t>10.12</t>
  </si>
  <si>
    <t>10.13</t>
  </si>
  <si>
    <t>10.31</t>
  </si>
  <si>
    <t>10.32</t>
  </si>
  <si>
    <t>10.39</t>
  </si>
  <si>
    <t>10.4</t>
  </si>
  <si>
    <t>10.41</t>
  </si>
  <si>
    <t>10.42</t>
  </si>
  <si>
    <t>10.5</t>
  </si>
  <si>
    <t>10.51</t>
  </si>
  <si>
    <t>10.52</t>
  </si>
  <si>
    <t>10.6</t>
  </si>
  <si>
    <t>10.61</t>
  </si>
  <si>
    <t>10.62</t>
  </si>
  <si>
    <t>10.7</t>
  </si>
  <si>
    <t>10.71</t>
  </si>
  <si>
    <t>10.72</t>
  </si>
  <si>
    <t>10.73</t>
  </si>
  <si>
    <t>10.81</t>
  </si>
  <si>
    <t>10.82</t>
  </si>
  <si>
    <t>10.83</t>
  </si>
  <si>
    <t>10.84</t>
  </si>
  <si>
    <t>10.85</t>
  </si>
  <si>
    <t>10.86</t>
  </si>
  <si>
    <t>10.89</t>
  </si>
  <si>
    <t>10.9</t>
  </si>
  <si>
    <t>10.91</t>
  </si>
  <si>
    <t>10.92</t>
  </si>
  <si>
    <t>11.0</t>
  </si>
  <si>
    <t>11.01</t>
  </si>
  <si>
    <t>11.02</t>
  </si>
  <si>
    <t>11.03</t>
  </si>
  <si>
    <t>11.04</t>
  </si>
  <si>
    <t>11.05</t>
  </si>
  <si>
    <t>11.06</t>
  </si>
  <si>
    <t>11.07</t>
  </si>
  <si>
    <t>12</t>
  </si>
  <si>
    <t>12.0</t>
  </si>
  <si>
    <t>12.00</t>
  </si>
  <si>
    <t>13</t>
  </si>
  <si>
    <t>13.1</t>
  </si>
  <si>
    <t>13.10</t>
  </si>
  <si>
    <t>13.2</t>
  </si>
  <si>
    <t>13.20</t>
  </si>
  <si>
    <t>13.3</t>
  </si>
  <si>
    <t>13.30</t>
  </si>
  <si>
    <t>13.9</t>
  </si>
  <si>
    <t>13.91</t>
  </si>
  <si>
    <t>13.92</t>
  </si>
  <si>
    <t>13.93</t>
  </si>
  <si>
    <t>13.94</t>
  </si>
  <si>
    <t>13.95</t>
  </si>
  <si>
    <t>13.96</t>
  </si>
  <si>
    <t>13.99</t>
  </si>
  <si>
    <t>14</t>
  </si>
  <si>
    <t>14.1</t>
  </si>
  <si>
    <t>14.11</t>
  </si>
  <si>
    <t>14.12</t>
  </si>
  <si>
    <t>14.13</t>
  </si>
  <si>
    <t>14.14</t>
  </si>
  <si>
    <t>14.19</t>
  </si>
  <si>
    <t>14.2</t>
  </si>
  <si>
    <t>14.20</t>
  </si>
  <si>
    <t>14.3</t>
  </si>
  <si>
    <t>14.31</t>
  </si>
  <si>
    <t>14.39</t>
  </si>
  <si>
    <t>15</t>
  </si>
  <si>
    <t>15.1</t>
  </si>
  <si>
    <t>15.11</t>
  </si>
  <si>
    <t>15.12</t>
  </si>
  <si>
    <t>15.2</t>
  </si>
  <si>
    <t>15.20</t>
  </si>
  <si>
    <t>16</t>
  </si>
  <si>
    <t>16.1</t>
  </si>
  <si>
    <t>16.10</t>
  </si>
  <si>
    <t>16.2</t>
  </si>
  <si>
    <t>16.21</t>
  </si>
  <si>
    <t>16.22</t>
  </si>
  <si>
    <t>16.23</t>
  </si>
  <si>
    <t>16.24</t>
  </si>
  <si>
    <t>16.29</t>
  </si>
  <si>
    <t>17</t>
  </si>
  <si>
    <t>17.1</t>
  </si>
  <si>
    <t>17.11</t>
  </si>
  <si>
    <t>17.12</t>
  </si>
  <si>
    <t>17.2</t>
  </si>
  <si>
    <t>17.21</t>
  </si>
  <si>
    <t>17.22</t>
  </si>
  <si>
    <t>17.23</t>
  </si>
  <si>
    <t>17.24</t>
  </si>
  <si>
    <t>17.29</t>
  </si>
  <si>
    <t>18</t>
  </si>
  <si>
    <t>18.1</t>
  </si>
  <si>
    <t>18.11</t>
  </si>
  <si>
    <t>18.12</t>
  </si>
  <si>
    <t>18.13</t>
  </si>
  <si>
    <t>18.14</t>
  </si>
  <si>
    <t>18.2</t>
  </si>
  <si>
    <t>18.20</t>
  </si>
  <si>
    <t>19</t>
  </si>
  <si>
    <t>19.1</t>
  </si>
  <si>
    <t>19.10</t>
  </si>
  <si>
    <t>19.2</t>
  </si>
  <si>
    <t>19.20</t>
  </si>
  <si>
    <t>20</t>
  </si>
  <si>
    <t>20.1</t>
  </si>
  <si>
    <t>20.11</t>
  </si>
  <si>
    <t>20.12</t>
  </si>
  <si>
    <t>20.13</t>
  </si>
  <si>
    <t>20.14</t>
  </si>
  <si>
    <t>20.15</t>
  </si>
  <si>
    <t>20.16</t>
  </si>
  <si>
    <t>20.17</t>
  </si>
  <si>
    <t>20.2</t>
  </si>
  <si>
    <t>20.20</t>
  </si>
  <si>
    <t>20.3</t>
  </si>
  <si>
    <t>20.30</t>
  </si>
  <si>
    <t>20.4</t>
  </si>
  <si>
    <t>20.41</t>
  </si>
  <si>
    <t>20.42</t>
  </si>
  <si>
    <t>20.5</t>
  </si>
  <si>
    <t>20.51</t>
  </si>
  <si>
    <t>20.52</t>
  </si>
  <si>
    <t>20.53</t>
  </si>
  <si>
    <t>20.59</t>
  </si>
  <si>
    <t>20.6</t>
  </si>
  <si>
    <t>20.60</t>
  </si>
  <si>
    <t>21</t>
  </si>
  <si>
    <t>21.1</t>
  </si>
  <si>
    <t>21.10</t>
  </si>
  <si>
    <t>21.2</t>
  </si>
  <si>
    <t>21.20</t>
  </si>
  <si>
    <t>22</t>
  </si>
  <si>
    <t>22.1</t>
  </si>
  <si>
    <t>22.11</t>
  </si>
  <si>
    <t>22.19</t>
  </si>
  <si>
    <t>22.2</t>
  </si>
  <si>
    <t>22.21</t>
  </si>
  <si>
    <t>22.22</t>
  </si>
  <si>
    <t>22.23</t>
  </si>
  <si>
    <t>22.29</t>
  </si>
  <si>
    <t>23</t>
  </si>
  <si>
    <t>23.1</t>
  </si>
  <si>
    <t>23.11</t>
  </si>
  <si>
    <t>23.12</t>
  </si>
  <si>
    <t>23.13</t>
  </si>
  <si>
    <t>23.14</t>
  </si>
  <si>
    <t>23.19</t>
  </si>
  <si>
    <t>23.2</t>
  </si>
  <si>
    <t>23.20</t>
  </si>
  <si>
    <t>23.3</t>
  </si>
  <si>
    <t>23.31</t>
  </si>
  <si>
    <t>23.32</t>
  </si>
  <si>
    <t>23.4</t>
  </si>
  <si>
    <t>23.41</t>
  </si>
  <si>
    <t>23.42</t>
  </si>
  <si>
    <t>23.43</t>
  </si>
  <si>
    <t>23.44</t>
  </si>
  <si>
    <t>23.49</t>
  </si>
  <si>
    <t>23.5</t>
  </si>
  <si>
    <t>23.51</t>
  </si>
  <si>
    <t>23.52</t>
  </si>
  <si>
    <t>23.6</t>
  </si>
  <si>
    <t>23.61</t>
  </si>
  <si>
    <t>23.62</t>
  </si>
  <si>
    <t>23.63</t>
  </si>
  <si>
    <t>23.64</t>
  </si>
  <si>
    <t>23.65</t>
  </si>
  <si>
    <t>23.69</t>
  </si>
  <si>
    <t>23.7</t>
  </si>
  <si>
    <t>23.70</t>
  </si>
  <si>
    <t>23.9</t>
  </si>
  <si>
    <t>23.91</t>
  </si>
  <si>
    <t>23.99</t>
  </si>
  <si>
    <t>24</t>
  </si>
  <si>
    <t>24.1</t>
  </si>
  <si>
    <t>24.10</t>
  </si>
  <si>
    <t>24.2</t>
  </si>
  <si>
    <t>24.20</t>
  </si>
  <si>
    <t>24.3</t>
  </si>
  <si>
    <t>24.31</t>
  </si>
  <si>
    <t>24.32</t>
  </si>
  <si>
    <t>24.33</t>
  </si>
  <si>
    <t>24.34</t>
  </si>
  <si>
    <t>24.4</t>
  </si>
  <si>
    <t>24.41</t>
  </si>
  <si>
    <t>24.42</t>
  </si>
  <si>
    <t>24.43</t>
  </si>
  <si>
    <t>24.44</t>
  </si>
  <si>
    <t>24.45</t>
  </si>
  <si>
    <t>24.46</t>
  </si>
  <si>
    <t>24.5</t>
  </si>
  <si>
    <t>24.51</t>
  </si>
  <si>
    <t>24.52</t>
  </si>
  <si>
    <t>24.53</t>
  </si>
  <si>
    <t>24.54</t>
  </si>
  <si>
    <t>25</t>
  </si>
  <si>
    <t>25.1</t>
  </si>
  <si>
    <t>25.11</t>
  </si>
  <si>
    <t>25.12</t>
  </si>
  <si>
    <t>25.2</t>
  </si>
  <si>
    <t>25.21</t>
  </si>
  <si>
    <t>25.29</t>
  </si>
  <si>
    <t>25.3</t>
  </si>
  <si>
    <t>25.30</t>
  </si>
  <si>
    <t>25.4</t>
  </si>
  <si>
    <t>25.40</t>
  </si>
  <si>
    <t>25.5</t>
  </si>
  <si>
    <t>25.50</t>
  </si>
  <si>
    <t>25.6</t>
  </si>
  <si>
    <t>25.61</t>
  </si>
  <si>
    <t>25.62</t>
  </si>
  <si>
    <t>25.7</t>
  </si>
  <si>
    <t>25.71</t>
  </si>
  <si>
    <t>25.72</t>
  </si>
  <si>
    <t>25.73</t>
  </si>
  <si>
    <t>25.9</t>
  </si>
  <si>
    <t>25.91</t>
  </si>
  <si>
    <t>25.92</t>
  </si>
  <si>
    <t>25.93</t>
  </si>
  <si>
    <t>25.94</t>
  </si>
  <si>
    <t>25.99</t>
  </si>
  <si>
    <t>26</t>
  </si>
  <si>
    <t>26.1</t>
  </si>
  <si>
    <t>26.11</t>
  </si>
  <si>
    <t>26.12</t>
  </si>
  <si>
    <t>26.2</t>
  </si>
  <si>
    <t>26.20</t>
  </si>
  <si>
    <t>26.3</t>
  </si>
  <si>
    <t>26.30</t>
  </si>
  <si>
    <t>26.4</t>
  </si>
  <si>
    <t>26.40</t>
  </si>
  <si>
    <t>26.5</t>
  </si>
  <si>
    <t>26.51</t>
  </si>
  <si>
    <t>26.52</t>
  </si>
  <si>
    <t>26.6</t>
  </si>
  <si>
    <t>26.60</t>
  </si>
  <si>
    <t>26.7</t>
  </si>
  <si>
    <t>26.70</t>
  </si>
  <si>
    <t>26.8</t>
  </si>
  <si>
    <t>26.80</t>
  </si>
  <si>
    <t>27</t>
  </si>
  <si>
    <t>27.1</t>
  </si>
  <si>
    <t>27.11</t>
  </si>
  <si>
    <t>27.12</t>
  </si>
  <si>
    <t>27.2</t>
  </si>
  <si>
    <t>27.20</t>
  </si>
  <si>
    <t>27.3</t>
  </si>
  <si>
    <t>27.31</t>
  </si>
  <si>
    <t>27.32</t>
  </si>
  <si>
    <t>27.33</t>
  </si>
  <si>
    <t>27.4</t>
  </si>
  <si>
    <t>27.40</t>
  </si>
  <si>
    <t>27.5</t>
  </si>
  <si>
    <t>27.51</t>
  </si>
  <si>
    <t>27.52</t>
  </si>
  <si>
    <t>27.9</t>
  </si>
  <si>
    <t>27.90</t>
  </si>
  <si>
    <t>28</t>
  </si>
  <si>
    <t>28.1</t>
  </si>
  <si>
    <t>28.11</t>
  </si>
  <si>
    <t>28.12</t>
  </si>
  <si>
    <t>28.13</t>
  </si>
  <si>
    <t>28.14</t>
  </si>
  <si>
    <t>28.15</t>
  </si>
  <si>
    <t>28.2</t>
  </si>
  <si>
    <t>28.21</t>
  </si>
  <si>
    <t>28.22</t>
  </si>
  <si>
    <t>28.23</t>
  </si>
  <si>
    <t>28.24</t>
  </si>
  <si>
    <t>28.25</t>
  </si>
  <si>
    <t>28.29</t>
  </si>
  <si>
    <t>28.3</t>
  </si>
  <si>
    <t>28.30</t>
  </si>
  <si>
    <t>28.4</t>
  </si>
  <si>
    <t>28.41</t>
  </si>
  <si>
    <t>28.49</t>
  </si>
  <si>
    <t>28.9</t>
  </si>
  <si>
    <t>28.91</t>
  </si>
  <si>
    <t>28.92</t>
  </si>
  <si>
    <t>28.93</t>
  </si>
  <si>
    <t>28.94</t>
  </si>
  <si>
    <t>28.95</t>
  </si>
  <si>
    <t>28.96</t>
  </si>
  <si>
    <t>28.99</t>
  </si>
  <si>
    <t>29</t>
  </si>
  <si>
    <t>29.1</t>
  </si>
  <si>
    <t>29.10</t>
  </si>
  <si>
    <t>29.2</t>
  </si>
  <si>
    <t>29.20</t>
  </si>
  <si>
    <t>29.3</t>
  </si>
  <si>
    <t>29.31</t>
  </si>
  <si>
    <t>29.32</t>
  </si>
  <si>
    <t>30</t>
  </si>
  <si>
    <t>30.1</t>
  </si>
  <si>
    <t>30.11</t>
  </si>
  <si>
    <t>30.12</t>
  </si>
  <si>
    <t>30.2</t>
  </si>
  <si>
    <t>30.20</t>
  </si>
  <si>
    <t>30.3</t>
  </si>
  <si>
    <t>30.30</t>
  </si>
  <si>
    <t>30.4</t>
  </si>
  <si>
    <t>30.40</t>
  </si>
  <si>
    <t>30.9</t>
  </si>
  <si>
    <t>30.91</t>
  </si>
  <si>
    <t>30.92</t>
  </si>
  <si>
    <t>30.99</t>
  </si>
  <si>
    <t>31</t>
  </si>
  <si>
    <t>31.0</t>
  </si>
  <si>
    <t>31.01</t>
  </si>
  <si>
    <t>31.02</t>
  </si>
  <si>
    <t>31.03</t>
  </si>
  <si>
    <t>31.09</t>
  </si>
  <si>
    <t>32</t>
  </si>
  <si>
    <t>32.1</t>
  </si>
  <si>
    <t>32.11</t>
  </si>
  <si>
    <t>32.12</t>
  </si>
  <si>
    <t>32.13</t>
  </si>
  <si>
    <t>32.2</t>
  </si>
  <si>
    <t>32.20</t>
  </si>
  <si>
    <t>32.3</t>
  </si>
  <si>
    <t>32.30</t>
  </si>
  <si>
    <t>32.4</t>
  </si>
  <si>
    <t>32.40</t>
  </si>
  <si>
    <t>32.5</t>
  </si>
  <si>
    <t>32.50</t>
  </si>
  <si>
    <t>32.9</t>
  </si>
  <si>
    <t>32.91</t>
  </si>
  <si>
    <t>32.99</t>
  </si>
  <si>
    <t>33</t>
  </si>
  <si>
    <t>33.1</t>
  </si>
  <si>
    <t>33.11</t>
  </si>
  <si>
    <t>33.12</t>
  </si>
  <si>
    <t>33.13</t>
  </si>
  <si>
    <t>33.14</t>
  </si>
  <si>
    <t>33.15</t>
  </si>
  <si>
    <t>33.16</t>
  </si>
  <si>
    <t>33.17</t>
  </si>
  <si>
    <t>33.19</t>
  </si>
  <si>
    <t>33.2</t>
  </si>
  <si>
    <t>33.20</t>
  </si>
  <si>
    <t>35</t>
  </si>
  <si>
    <t>35.1</t>
  </si>
  <si>
    <t>35.11</t>
  </si>
  <si>
    <t>35.12</t>
  </si>
  <si>
    <t>35.13</t>
  </si>
  <si>
    <t>35.14</t>
  </si>
  <si>
    <t>35.2</t>
  </si>
  <si>
    <t>35.21</t>
  </si>
  <si>
    <t>35.22</t>
  </si>
  <si>
    <t>35.23</t>
  </si>
  <si>
    <t>35.3</t>
  </si>
  <si>
    <t>35.30</t>
  </si>
  <si>
    <t>36</t>
  </si>
  <si>
    <t>36.0</t>
  </si>
  <si>
    <t>36.00</t>
  </si>
  <si>
    <t>37</t>
  </si>
  <si>
    <t>37.0</t>
  </si>
  <si>
    <t>37.00</t>
  </si>
  <si>
    <t>38</t>
  </si>
  <si>
    <t>38.1</t>
  </si>
  <si>
    <t>38.11</t>
  </si>
  <si>
    <t>38.12</t>
  </si>
  <si>
    <t>38.2</t>
  </si>
  <si>
    <t>38.21</t>
  </si>
  <si>
    <t>38.22</t>
  </si>
  <si>
    <t>38.3</t>
  </si>
  <si>
    <t>38.31</t>
  </si>
  <si>
    <t>38.32</t>
  </si>
  <si>
    <t>39</t>
  </si>
  <si>
    <t>39.0</t>
  </si>
  <si>
    <t>39.00</t>
  </si>
  <si>
    <t>41</t>
  </si>
  <si>
    <t>41.1</t>
  </si>
  <si>
    <t>41.10</t>
  </si>
  <si>
    <t>41.2</t>
  </si>
  <si>
    <t>41.20</t>
  </si>
  <si>
    <t>42</t>
  </si>
  <si>
    <t>42.1</t>
  </si>
  <si>
    <t>42.11</t>
  </si>
  <si>
    <t>42.12</t>
  </si>
  <si>
    <t>42.13</t>
  </si>
  <si>
    <t>42.2</t>
  </si>
  <si>
    <t>42.21</t>
  </si>
  <si>
    <t>42.22</t>
  </si>
  <si>
    <t>42.9</t>
  </si>
  <si>
    <t>42.91</t>
  </si>
  <si>
    <t>42.99</t>
  </si>
  <si>
    <t>43</t>
  </si>
  <si>
    <t>43.1</t>
  </si>
  <si>
    <t>43.11</t>
  </si>
  <si>
    <t>43.12</t>
  </si>
  <si>
    <t>43.13</t>
  </si>
  <si>
    <t>43.2</t>
  </si>
  <si>
    <t>43.21</t>
  </si>
  <si>
    <t>43.22</t>
  </si>
  <si>
    <t>43.29</t>
  </si>
  <si>
    <t>43.3</t>
  </si>
  <si>
    <t>43.31</t>
  </si>
  <si>
    <t>43.32</t>
  </si>
  <si>
    <t>43.33</t>
  </si>
  <si>
    <t>43.34</t>
  </si>
  <si>
    <t>43.39</t>
  </si>
  <si>
    <t>43.9</t>
  </si>
  <si>
    <t>43.91</t>
  </si>
  <si>
    <t>43.99</t>
  </si>
  <si>
    <t>45</t>
  </si>
  <si>
    <t>45.1</t>
  </si>
  <si>
    <t>45.11</t>
  </si>
  <si>
    <t>45.19</t>
  </si>
  <si>
    <t>45.2</t>
  </si>
  <si>
    <t>45.20</t>
  </si>
  <si>
    <t>45.3</t>
  </si>
  <si>
    <t>45.31</t>
  </si>
  <si>
    <t>45.32</t>
  </si>
  <si>
    <t>45.4</t>
  </si>
  <si>
    <t>45.40</t>
  </si>
  <si>
    <t>46</t>
  </si>
  <si>
    <t>46.1</t>
  </si>
  <si>
    <t>46.11</t>
  </si>
  <si>
    <t>46.12</t>
  </si>
  <si>
    <t>46.13</t>
  </si>
  <si>
    <t>46.14</t>
  </si>
  <si>
    <t>46.15</t>
  </si>
  <si>
    <t>46.16</t>
  </si>
  <si>
    <t>46.17</t>
  </si>
  <si>
    <t>46.18</t>
  </si>
  <si>
    <t>46.19</t>
  </si>
  <si>
    <t>46.2</t>
  </si>
  <si>
    <t>46.21</t>
  </si>
  <si>
    <t>46.22</t>
  </si>
  <si>
    <t>46.23</t>
  </si>
  <si>
    <t>46.24</t>
  </si>
  <si>
    <t>46.3</t>
  </si>
  <si>
    <t>46.31</t>
  </si>
  <si>
    <t>46.32</t>
  </si>
  <si>
    <t>46.33</t>
  </si>
  <si>
    <t>46.34</t>
  </si>
  <si>
    <t>46.35</t>
  </si>
  <si>
    <t>46.36</t>
  </si>
  <si>
    <t>46.37</t>
  </si>
  <si>
    <t>46.38</t>
  </si>
  <si>
    <t>46.39</t>
  </si>
  <si>
    <t>46.4</t>
  </si>
  <si>
    <t>46.41</t>
  </si>
  <si>
    <t>46.42</t>
  </si>
  <si>
    <t>46.43</t>
  </si>
  <si>
    <t>46.44</t>
  </si>
  <si>
    <t>46.45</t>
  </si>
  <si>
    <t>46.46</t>
  </si>
  <si>
    <t>46.47</t>
  </si>
  <si>
    <t>46.48</t>
  </si>
  <si>
    <t>46.49</t>
  </si>
  <si>
    <t>46.5</t>
  </si>
  <si>
    <t>46.51</t>
  </si>
  <si>
    <t>46.52</t>
  </si>
  <si>
    <t>46.6</t>
  </si>
  <si>
    <t>46.61</t>
  </si>
  <si>
    <t>46.62</t>
  </si>
  <si>
    <t>46.63</t>
  </si>
  <si>
    <t>46.64</t>
  </si>
  <si>
    <t>46.65</t>
  </si>
  <si>
    <t>46.66</t>
  </si>
  <si>
    <t>46.69</t>
  </si>
  <si>
    <t>46.7</t>
  </si>
  <si>
    <t>46.71</t>
  </si>
  <si>
    <t>46.72</t>
  </si>
  <si>
    <t>46.73</t>
  </si>
  <si>
    <t>46.74</t>
  </si>
  <si>
    <t>46.75</t>
  </si>
  <si>
    <t>46.76</t>
  </si>
  <si>
    <t>46.77</t>
  </si>
  <si>
    <t>46.9</t>
  </si>
  <si>
    <t>46.90</t>
  </si>
  <si>
    <t>47</t>
  </si>
  <si>
    <t>47.1</t>
  </si>
  <si>
    <t>47.11</t>
  </si>
  <si>
    <t>47.19</t>
  </si>
  <si>
    <t>47.2</t>
  </si>
  <si>
    <t>47.21</t>
  </si>
  <si>
    <t>47.22</t>
  </si>
  <si>
    <t>47.23</t>
  </si>
  <si>
    <t>47.24</t>
  </si>
  <si>
    <t>47.25</t>
  </si>
  <si>
    <t>47.26</t>
  </si>
  <si>
    <t>47.29</t>
  </si>
  <si>
    <t>47.3</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</si>
  <si>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</si>
  <si>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</si>
  <si>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</si>
  <si>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</si>
  <si>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</si>
  <si>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</si>
  <si>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</si>
  <si>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</si>
  <si>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</si>
  <si>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</si>
  <si>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</si>
  <si>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</si>
  <si>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</si>
  <si>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</si>
  <si>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</si>
  <si>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</si>
  <si>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</si>
  <si>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</si>
  <si>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</si>
  <si>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</si>
  <si>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</si>
  <si>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</si>
  <si>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</si>
  <si>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</si>
  <si>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47.77</t>
  </si>
  <si>
    <t>47.78</t>
  </si>
  <si>
    <t>47.79</t>
  </si>
  <si>
    <t>47.8</t>
  </si>
  <si>
    <t>47.81</t>
  </si>
  <si>
    <t>47.82</t>
  </si>
  <si>
    <t>47.89</t>
  </si>
  <si>
    <t>47.9</t>
  </si>
  <si>
    <t>47.91</t>
  </si>
  <si>
    <t>47.99</t>
  </si>
  <si>
    <t>49</t>
  </si>
  <si>
    <t>49.1</t>
  </si>
  <si>
    <t>49.10</t>
  </si>
  <si>
    <t>49.2</t>
  </si>
  <si>
    <t>49.20</t>
  </si>
  <si>
    <t>49.3</t>
  </si>
  <si>
    <t>49.31</t>
  </si>
  <si>
    <t>49.32</t>
  </si>
  <si>
    <t>49.39</t>
  </si>
  <si>
    <t>49.4</t>
  </si>
  <si>
    <t>49.41</t>
  </si>
  <si>
    <t>49.42</t>
  </si>
  <si>
    <t>49.5</t>
  </si>
  <si>
    <t>49.50</t>
  </si>
  <si>
    <t>50</t>
  </si>
  <si>
    <t>50.1</t>
  </si>
  <si>
    <t>50.10</t>
  </si>
  <si>
    <t>50.2</t>
  </si>
  <si>
    <t>50.20</t>
  </si>
  <si>
    <t>50.3</t>
  </si>
  <si>
    <t>50.30</t>
  </si>
  <si>
    <t>50.4</t>
  </si>
  <si>
    <t>50.40</t>
  </si>
  <si>
    <t>51</t>
  </si>
  <si>
    <t>51.1</t>
  </si>
  <si>
    <t>51.10</t>
  </si>
  <si>
    <t>51.2</t>
  </si>
  <si>
    <t>51.21</t>
  </si>
  <si>
    <t>51.22</t>
  </si>
  <si>
    <t>52</t>
  </si>
  <si>
    <t>52.1</t>
  </si>
  <si>
    <t>52.10</t>
  </si>
  <si>
    <t>52.2</t>
  </si>
  <si>
    <t>52.21</t>
  </si>
  <si>
    <t>52.22</t>
  </si>
  <si>
    <t>52.23</t>
  </si>
  <si>
    <t>52.24</t>
  </si>
  <si>
    <t>52.29</t>
  </si>
  <si>
    <t>53</t>
  </si>
  <si>
    <t>53.1</t>
  </si>
  <si>
    <t>53.10</t>
  </si>
  <si>
    <t>53.2</t>
  </si>
  <si>
    <t>53.20</t>
  </si>
  <si>
    <t>55</t>
  </si>
  <si>
    <t>55.1</t>
  </si>
  <si>
    <t>55.10</t>
  </si>
  <si>
    <t>55.2</t>
  </si>
  <si>
    <t>55.20</t>
  </si>
  <si>
    <t>55.3</t>
  </si>
  <si>
    <t>55.30</t>
  </si>
  <si>
    <t>55.9</t>
  </si>
  <si>
    <t>55.90</t>
  </si>
  <si>
    <t>56</t>
  </si>
  <si>
    <t>56.1</t>
  </si>
  <si>
    <t>56.10</t>
  </si>
  <si>
    <t>56.2</t>
  </si>
  <si>
    <t>56.21</t>
  </si>
  <si>
    <t>56.29</t>
  </si>
  <si>
    <t>56.3</t>
  </si>
  <si>
    <t>56.30</t>
  </si>
  <si>
    <t>58</t>
  </si>
  <si>
    <t>58.1</t>
  </si>
  <si>
    <t>58.11</t>
  </si>
  <si>
    <t>58.12</t>
  </si>
  <si>
    <t>58.13</t>
  </si>
  <si>
    <t>58.14</t>
  </si>
  <si>
    <t>58.19</t>
  </si>
  <si>
    <t>58.2</t>
  </si>
  <si>
    <t>58.21</t>
  </si>
  <si>
    <t>58.29</t>
  </si>
  <si>
    <t>59</t>
  </si>
  <si>
    <t>59.1</t>
  </si>
  <si>
    <t>59.11</t>
  </si>
  <si>
    <t>59.12</t>
  </si>
  <si>
    <t>59.13</t>
  </si>
  <si>
    <t>59.14</t>
  </si>
  <si>
    <t>59.2</t>
  </si>
  <si>
    <t>59.20</t>
  </si>
  <si>
    <t>60</t>
  </si>
  <si>
    <t>60.1</t>
  </si>
  <si>
    <t>60.10</t>
  </si>
  <si>
    <t>60.2</t>
  </si>
  <si>
    <t>60.20</t>
  </si>
  <si>
    <t>61</t>
  </si>
  <si>
    <t>61.1</t>
  </si>
  <si>
    <t>61.10</t>
  </si>
  <si>
    <t>61.2</t>
  </si>
  <si>
    <t>61.20</t>
  </si>
  <si>
    <t>61.3</t>
  </si>
  <si>
    <t>61.30</t>
  </si>
  <si>
    <t>61.9</t>
  </si>
  <si>
    <t>61.90</t>
  </si>
  <si>
    <t>62</t>
  </si>
  <si>
    <t>62.0</t>
  </si>
  <si>
    <t>62.01</t>
  </si>
  <si>
    <t>62.02</t>
  </si>
  <si>
    <t>62.03</t>
  </si>
  <si>
    <t>62.09</t>
  </si>
  <si>
    <t>63</t>
  </si>
  <si>
    <t>63.1</t>
  </si>
  <si>
    <t>63.11</t>
  </si>
  <si>
    <t>63.12</t>
  </si>
  <si>
    <t>63.9</t>
  </si>
  <si>
    <t>63.91</t>
  </si>
  <si>
    <t>63.99</t>
  </si>
  <si>
    <t>64</t>
  </si>
  <si>
    <t>64.1</t>
  </si>
  <si>
    <t>64.11</t>
  </si>
  <si>
    <t>64.19</t>
  </si>
  <si>
    <t>64.2</t>
  </si>
  <si>
    <t>64.20</t>
  </si>
  <si>
    <t>64.3</t>
  </si>
  <si>
    <t>64.30</t>
  </si>
  <si>
    <t>64.9</t>
  </si>
  <si>
    <t>65</t>
  </si>
  <si>
    <t>65.1</t>
  </si>
  <si>
    <t>65.11</t>
  </si>
  <si>
    <t>65.12</t>
  </si>
  <si>
    <t>65.2</t>
  </si>
  <si>
    <t>65.20</t>
  </si>
  <si>
    <t>65.3</t>
  </si>
  <si>
    <t>65.30</t>
  </si>
  <si>
    <t>66</t>
  </si>
  <si>
    <t>68</t>
  </si>
  <si>
    <t>68.1</t>
  </si>
  <si>
    <t>68.10</t>
  </si>
  <si>
    <t>68.2</t>
  </si>
  <si>
    <t>68.20</t>
  </si>
  <si>
    <t>68.3</t>
  </si>
  <si>
    <t>68.31</t>
  </si>
  <si>
    <t>68.32</t>
  </si>
  <si>
    <t>69</t>
  </si>
  <si>
    <t>69.1</t>
  </si>
  <si>
    <t>69.10</t>
  </si>
  <si>
    <t>69.2</t>
  </si>
  <si>
    <t>69.20</t>
  </si>
  <si>
    <t>70</t>
  </si>
  <si>
    <t>70.1</t>
  </si>
  <si>
    <t>70.10</t>
  </si>
  <si>
    <t>70.2</t>
  </si>
  <si>
    <t>70.21</t>
  </si>
  <si>
    <t>70.22</t>
  </si>
  <si>
    <t>71</t>
  </si>
  <si>
    <t>71.1</t>
  </si>
  <si>
    <t>71.11</t>
  </si>
  <si>
    <t>71.12</t>
  </si>
  <si>
    <t>71.2</t>
  </si>
  <si>
    <t>71.20</t>
  </si>
  <si>
    <t>72</t>
  </si>
  <si>
    <t>72.1</t>
  </si>
  <si>
    <t>72.11</t>
  </si>
  <si>
    <t>72.19</t>
  </si>
  <si>
    <t>72.2</t>
  </si>
  <si>
    <t>72.20</t>
  </si>
  <si>
    <t>73</t>
  </si>
  <si>
    <t>73.1</t>
  </si>
  <si>
    <t>73.11</t>
  </si>
  <si>
    <t>73.12</t>
  </si>
  <si>
    <t>73.2</t>
  </si>
  <si>
    <t>73.20</t>
  </si>
  <si>
    <t>74</t>
  </si>
  <si>
    <t>74.1</t>
  </si>
  <si>
    <t>74.10</t>
  </si>
  <si>
    <t>74.2</t>
  </si>
  <si>
    <t>74.20</t>
  </si>
  <si>
    <t>74.3</t>
  </si>
  <si>
    <t>74.30</t>
  </si>
  <si>
    <t>74.9</t>
  </si>
  <si>
    <t>74.90</t>
  </si>
  <si>
    <t>75</t>
  </si>
  <si>
    <t>75.0</t>
  </si>
  <si>
    <t>75.00</t>
  </si>
  <si>
    <t>77</t>
  </si>
  <si>
    <t>77.1</t>
  </si>
  <si>
    <t>77.11</t>
  </si>
  <si>
    <t>77.12</t>
  </si>
  <si>
    <t>77.2</t>
  </si>
  <si>
    <t>77.21</t>
  </si>
  <si>
    <t>77.22</t>
  </si>
  <si>
    <t>77.29</t>
  </si>
  <si>
    <t>77.3</t>
  </si>
  <si>
    <t>77.31</t>
  </si>
  <si>
    <t>77.32</t>
  </si>
  <si>
    <t>77.33</t>
  </si>
  <si>
    <t>77.34</t>
  </si>
  <si>
    <t>77.35</t>
  </si>
  <si>
    <t>77.39</t>
  </si>
  <si>
    <t>77.4</t>
  </si>
  <si>
    <t>77.40</t>
  </si>
  <si>
    <t>78</t>
  </si>
  <si>
    <t>78.1</t>
  </si>
  <si>
    <t>78.10</t>
  </si>
  <si>
    <t>78.2</t>
  </si>
  <si>
    <t>78.20</t>
  </si>
  <si>
    <t>78.3</t>
  </si>
  <si>
    <t>78.30</t>
  </si>
  <si>
    <t>79</t>
  </si>
  <si>
    <t>79.1</t>
  </si>
  <si>
    <t>79.11</t>
  </si>
  <si>
    <t>79.12</t>
  </si>
  <si>
    <t>79.9</t>
  </si>
  <si>
    <t>79.90</t>
  </si>
  <si>
    <t>80</t>
  </si>
  <si>
    <t>80.1</t>
  </si>
  <si>
    <t>80.10</t>
  </si>
  <si>
    <t>80.2</t>
  </si>
  <si>
    <t>80.20</t>
  </si>
  <si>
    <t>80.3</t>
  </si>
  <si>
    <t>80.30</t>
  </si>
  <si>
    <t>81</t>
  </si>
  <si>
    <t>81.1</t>
  </si>
  <si>
    <t>81.10</t>
  </si>
  <si>
    <t>81.2</t>
  </si>
  <si>
    <t>81.21</t>
  </si>
  <si>
    <t>81.22</t>
  </si>
  <si>
    <t>81.29</t>
  </si>
  <si>
    <t>81.3</t>
  </si>
  <si>
    <t>81.30</t>
  </si>
  <si>
    <t>82</t>
  </si>
  <si>
    <t>82.1</t>
  </si>
  <si>
    <t>82.11</t>
  </si>
  <si>
    <t>82.19</t>
  </si>
  <si>
    <t>82.2</t>
  </si>
  <si>
    <t>82.20</t>
  </si>
  <si>
    <t>82.3</t>
  </si>
  <si>
    <t>82.30</t>
  </si>
  <si>
    <t>82.9</t>
  </si>
  <si>
    <t>82.91</t>
  </si>
  <si>
    <t>82.92</t>
  </si>
  <si>
    <t>82.99</t>
  </si>
  <si>
    <t>85</t>
  </si>
  <si>
    <t>85.1</t>
  </si>
  <si>
    <t>85.10</t>
  </si>
  <si>
    <t>85.2</t>
  </si>
  <si>
    <t>85.20</t>
  </si>
  <si>
    <t>85.3</t>
  </si>
  <si>
    <t>85.31</t>
  </si>
  <si>
    <t>85.32</t>
  </si>
  <si>
    <t>85.4</t>
  </si>
  <si>
    <t>85.41</t>
  </si>
  <si>
    <t>85.42</t>
  </si>
  <si>
    <t>85.5</t>
  </si>
  <si>
    <t>85.51</t>
  </si>
  <si>
    <t>85.52</t>
  </si>
  <si>
    <t>85.53</t>
  </si>
  <si>
    <t>85.59</t>
  </si>
  <si>
    <t>85.6</t>
  </si>
  <si>
    <t>85.60</t>
  </si>
  <si>
    <t>86</t>
  </si>
  <si>
    <t>86.1</t>
  </si>
  <si>
    <t>86.10</t>
  </si>
  <si>
    <t>86.2</t>
  </si>
  <si>
    <t>86.21</t>
  </si>
  <si>
    <t>86.22</t>
  </si>
  <si>
    <t>86.23</t>
  </si>
  <si>
    <t>86.9</t>
  </si>
  <si>
    <t>86.90</t>
  </si>
  <si>
    <t>87</t>
  </si>
  <si>
    <t>87.1</t>
  </si>
  <si>
    <t>87.10</t>
  </si>
  <si>
    <t>87.2</t>
  </si>
  <si>
    <t>87.20</t>
  </si>
  <si>
    <t>87.3</t>
  </si>
  <si>
    <t>87.30</t>
  </si>
  <si>
    <t>87.9</t>
  </si>
  <si>
    <t>87.90</t>
  </si>
  <si>
    <t>88</t>
  </si>
  <si>
    <t>88.1</t>
  </si>
  <si>
    <t>88.10</t>
  </si>
  <si>
    <t>88.9</t>
  </si>
  <si>
    <t>88.91</t>
  </si>
  <si>
    <t>88.99</t>
  </si>
  <si>
    <t>90</t>
  </si>
  <si>
    <t>90.0</t>
  </si>
  <si>
    <t>90.01</t>
  </si>
  <si>
    <t>90.02</t>
  </si>
  <si>
    <t>90.03</t>
  </si>
  <si>
    <t>90.04</t>
  </si>
  <si>
    <t>91</t>
  </si>
  <si>
    <t>91.0</t>
  </si>
  <si>
    <t>91.01</t>
  </si>
  <si>
    <t>91.02</t>
  </si>
  <si>
    <t>91.03</t>
  </si>
  <si>
    <t>91.04</t>
  </si>
  <si>
    <t>92</t>
  </si>
  <si>
    <t>92.0</t>
  </si>
  <si>
    <t>92.00</t>
  </si>
  <si>
    <t>93</t>
  </si>
  <si>
    <t>93.1</t>
  </si>
  <si>
    <t>93.11</t>
  </si>
  <si>
    <t>93.12</t>
  </si>
  <si>
    <t>93.13</t>
  </si>
  <si>
    <t>93.19</t>
  </si>
  <si>
    <t>93.2</t>
  </si>
  <si>
    <t>93.21</t>
  </si>
  <si>
    <t>93.29</t>
  </si>
  <si>
    <t>95</t>
  </si>
  <si>
    <t>95.1</t>
  </si>
  <si>
    <t>95.11</t>
  </si>
  <si>
    <t>95.12</t>
  </si>
  <si>
    <t>95.2</t>
  </si>
  <si>
    <t>95.21</t>
  </si>
  <si>
    <t>95.22</t>
  </si>
  <si>
    <t>95.23</t>
  </si>
  <si>
    <t>95.24</t>
  </si>
  <si>
    <t>95.25</t>
  </si>
  <si>
    <t>95.29</t>
  </si>
  <si>
    <t>96</t>
  </si>
  <si>
    <t>96.0</t>
  </si>
  <si>
    <t>96.01</t>
  </si>
  <si>
    <t>96.02</t>
  </si>
  <si>
    <t>96.03</t>
  </si>
  <si>
    <t>96.04</t>
  </si>
  <si>
    <t>96.09</t>
  </si>
  <si>
    <t>Δαπάνη μισθοδοσίας ανά εργαζόμενο (€)</t>
  </si>
  <si>
    <t>Η δική σας ΠΑ/εργαζόμενο (τελευταίο έτος με διαθέσιμα συγκριτικά στοιχεία: 2023)</t>
  </si>
  <si>
    <t>Διαφορά από ΕΕ-27</t>
  </si>
  <si>
    <r>
      <t xml:space="preserve">Επιλέξτε κλάδο (Κωδικός NACE </t>
    </r>
    <r>
      <rPr>
        <b/>
        <u/>
        <sz val="10"/>
        <color rgb="FF1A1A1A"/>
        <rFont val="Aptos"/>
        <family val="2"/>
      </rPr>
      <t>μέχρι 3 ψηφία</t>
    </r>
    <r>
      <rPr>
        <sz val="10"/>
        <color rgb="FF1A1A1A"/>
        <rFont val="Aptos"/>
        <family val="2"/>
      </rPr>
      <t>)</t>
    </r>
  </si>
  <si>
    <r>
      <t xml:space="preserve">Επιλέξτε κλάδο (Κωδικός NACE </t>
    </r>
    <r>
      <rPr>
        <b/>
        <u/>
        <sz val="10"/>
        <color rgb="FF1A1A1A"/>
        <rFont val="Aptos"/>
        <family val="2"/>
      </rPr>
      <t>μέχρι 4 ψηφία</t>
    </r>
    <r>
      <rPr>
        <sz val="10"/>
        <color rgb="FF1A1A1A"/>
        <rFont val="Aptos"/>
        <family val="2"/>
      </rPr>
      <t>)</t>
    </r>
  </si>
  <si>
    <t>Δεδομένα αναφοράς (Eurostat SBS, Aνάλυση ΙΟΒΕ)</t>
  </si>
  <si>
    <t>Αναλυτικά benchmarks κλάδων (2023, €) - 4ψήφια ανάλυση</t>
  </si>
  <si>
    <t>ΕΕ-27: Αναλυτικά benchmarks κλάδων (2023, €) - 3ψήφια ανάλυσης</t>
  </si>
  <si>
    <t>Ελλάδα: Αναλυτικά benchmarks κλάδων (2023, €) - 3ψήφια ανάλυση</t>
  </si>
  <si>
    <t>Παραγωγή προϊόντων αλευρόμυλων, παραγωγή αμύλων και προϊόντων αμύλου  </t>
  </si>
  <si>
    <t>Κατεργασία και δέψη δέρματος, κατασκευή ειδών ταξιδίου (αποσκευών), τσαντών, ειδών σελλοποιίας και σαγματοποιίας? κατεργασία και βαφή γουναρικών  </t>
  </si>
  <si>
    <t>"Κενές" τιμές για τα Benchmarks υποδηλώνουν Μη Διαθέσιμα Στοιχεία</t>
  </si>
  <si>
    <t>Σε περίπτωση Μη Διαθέσιμων Στοιχείων επιλέξτε Κωδικό NACE με ένα ψηφίο λιγότερο</t>
  </si>
  <si>
    <t xml:space="preserve">Α/Α </t>
  </si>
  <si>
    <t>ΚΑΤΗΓΟΡΙΑ ΕΡΓΑΖΟΜΕΝΩΝ (ΕΡΓΑΣΙΑΚΟ ΚΑΘΕΣΤΩΣ)</t>
  </si>
  <si>
    <t>Ι</t>
  </si>
  <si>
    <t>Φ</t>
  </si>
  <si>
    <t>Μ</t>
  </si>
  <si>
    <t>Α</t>
  </si>
  <si>
    <t>Σ</t>
  </si>
  <si>
    <t>Ο</t>
  </si>
  <si>
    <t>Ν</t>
  </si>
  <si>
    <t>Δ</t>
  </si>
  <si>
    <t>ΩΡΕΣ ΑΠΑΣΧΟΛΗΣΗΣ ΚΑΤΑ ΤΟ 12ΜΗΝΟ</t>
  </si>
  <si>
    <t>ΗΜΕΡΕΣ ΑΣΦΑΛΙΣΗΣ ΚΑΤΑ ΤΟ 12ΜΗΝΟ</t>
  </si>
  <si>
    <t xml:space="preserve">ΕΜΕ 12MHNOY </t>
  </si>
  <si>
    <t>Μερικής απασχόλησης (7 ωρών)</t>
  </si>
  <si>
    <t>Μερικής απασχόλησης (6 ωρών)</t>
  </si>
  <si>
    <t>Μερικής απασχόλησης (5 ωρών)</t>
  </si>
  <si>
    <t>Μερικής απασχόλησης (4 ωρών)</t>
  </si>
  <si>
    <t>Μερικής απασχόλησης (3 ωρών)</t>
  </si>
  <si>
    <t>Μερικής απασχόλησης (2 ωρών)</t>
  </si>
  <si>
    <t>Μερικής απασχόλησης (1 ώρας)</t>
  </si>
  <si>
    <t xml:space="preserve">ΣΥΝΟΛΟ ΕΜΕ ΕΤΟΥΣ </t>
  </si>
  <si>
    <t>1ο
 τρίμηνο</t>
  </si>
  <si>
    <t>2ο 
τρίμηνο</t>
  </si>
  <si>
    <t>3ο
τρίμηνο</t>
  </si>
  <si>
    <t>4ο
τρίμηνο</t>
  </si>
  <si>
    <t>Πλήρους απασχόληση (8 ωρών)</t>
  </si>
  <si>
    <t>Ωρομίσθιοι με μη σταθερό ωράριο απασχόλησης σε εβδομαδιαία ή/και μηνιαία βάση (ΩΡΕΣ ΑΠΑΣΧΟΛΗΣΗΣ) - (βλ. Παρατήρηση  3)</t>
  </si>
  <si>
    <t xml:space="preserve">                   ΥΠΟΛΟΓΙΣΜΟΣ ΕΜΕ  ΕΤΟΥΣ 20XX</t>
  </si>
  <si>
    <t>Παρατηρήσεις για τον υπολογισμό των ΕΜΕ (Ετήσιες Μονάδες Εργασίας):</t>
  </si>
  <si>
    <t>Στις στήλες των μηνών αναφοράς υπολογισμού των ΕΜΕ, συμπληρώνονται οι 12 μήνες για κάθε μία από τις τρεις (3) κλεισμένες διαχειριστικές χρήσεις πριν την υποβολή της αίτησης υπαγωγής, σε αντιστοιχία και με τα υποβαλλόμενα οικονομικά στοιχεία ώστε να υπολογίζεται το μέγεθος της επιχείρησης για κάθε χρήση.</t>
  </si>
  <si>
    <t>Στις κατηγορίες (1)-(8) καταγράφεται το πλήθος των εργαζομένων  κάθε κατηγορίας (αορίστου ή ορισμένου χρόνου). Σε περίπτωση που ένας εργαζόμενος αυτών των κατηγοριών  δεν έχει απασχοληθεί ολόκληρο μήνα (π.χ. έχει προσληφθεί ή αποχωρήσει κατά τη διάρκεια του μήνα) καταγράφεται ως δεκαδικός αριθμός  μικρότερος της μονάδας ,  που προκύπτει από τον λόγο: ημέρες ασφάλισής του / 25
Στη, κατηγορία  (1) η εύρεση των ΕΜΕ γίνεται αθροίζοντας το πλήθος των εργαζομένων της κατηγορίας (αορίστου ή ορισμένου χρόνου), διά του 12. Στις κατηγορίες από 2-8 η εύρεση των ΕΜΕ γίνεται με το κλάσμα του πλήθους των εργαζομένων κάθε κατηγορίας διά του 12,  επί του κλάσματος  των ωρών απασχόλησης της εκάστοτε κατηγορίας.</t>
  </si>
  <si>
    <r>
      <t xml:space="preserve">Εφόσον έχουμε </t>
    </r>
    <r>
      <rPr>
        <b/>
        <u/>
        <sz val="11"/>
        <rFont val="Aptos"/>
        <family val="2"/>
      </rPr>
      <t xml:space="preserve">ωρομίσθιους </t>
    </r>
    <r>
      <rPr>
        <sz val="11"/>
        <rFont val="Aptos"/>
        <family val="2"/>
      </rPr>
      <t>με μη σταθερό ωράριο απασχόλησης σε εβδομαδιαία ή/και μηνιαία βάση, τότε στην κατηγορία  9 και στην αντίστοιχη στήλη συμπληρώνεται το άθροισμα των ωρών απασχόλησης του 12μηνου όλων των εργαζομένων της κατηγορίας αυτής.  Η εύρεση των ΕΜΕ τους γίνεται με την πράξη:  (άθροισμα ωρών απασχόλησης για το δωδεκάμηνο, όλων των εργαζομένων της κατηγορίας αυτής)/2080 (οι 2.080 ώρες προκύπτουν από το γινόμενο 52 Εβδομάδες*5*8).</t>
    </r>
  </si>
  <si>
    <t>Πηγή: Υπουργείο Ανάπτυξης</t>
  </si>
  <si>
    <t>Εναλλακτικά μπορείτε να χρησιμοποιήσετε το φύλλο εργασίας "ΕΜΕ (Αναλυτικά)"</t>
  </si>
  <si>
    <t>5.  (Προαιρετικά) Φύλλο «TFP»: προχωρημένη ανάλυση για το μέρος της βελτίωσης που προήλθε από περισσότερο κεφάλαιο και το μέρος που προήλθε από βελτίωση της συνολικής παραγωγικότητας  των συντελεστών (TFP)</t>
  </si>
  <si>
    <t>2.080 = 52 εβδομάδες × 5 ημέρες × 8 ώρες. Αν δεν γνωρίζετε τις ΕΜΕ μερικής απασχόλησης, εισάγετε τα άτομα × μέσο ποσοστό ωραρίου (π.χ. 4 άτομα × 50% = 2,0).</t>
  </si>
  <si>
    <t>Μπορείτε να δείτε αναλυτικά τους κωδικούς NACE στο φύλλο "Κωδικοί NACE"</t>
  </si>
  <si>
    <t>Για διαχρονικές συγκρίσεις ιδανικά αποπληθωρίστε τα ποσά σε σταθερές τιμές. Σε τρέχουσες τιμές, μέρος της μεταβολής μπορεί να οφείλεται σε μεταβολές στις τιμές και όχι σε πραγματική μεταβολή της παραγωγικότητας.</t>
  </si>
  <si>
    <r>
      <rPr>
        <b/>
        <i/>
        <sz val="9"/>
        <color rgb="FF595959"/>
        <rFont val="Aptos"/>
        <family val="2"/>
      </rPr>
      <t>Επισήμανση</t>
    </r>
    <r>
      <rPr>
        <i/>
        <sz val="9"/>
        <color rgb="FF595959"/>
        <rFont val="Aptos"/>
        <family val="2"/>
      </rPr>
      <t>: Η μεταβολή της παραγωγικότητας εργασίας προκύπτει από τη διαφορά λογαρίθμων. Είναι στην ίδια κατεύθυνση και τάξη μεγέθους, αλλά δεν ταυτίζεται με την ποσοστιαία μεταβολή που υπολογίζεται στο φύλλο "Δείκτες &amp; Σύγκριση"</t>
    </r>
  </si>
  <si>
    <t>Α. Προσέγγιση παραγωγής</t>
  </si>
  <si>
    <t>Καθαρά πάγια, μέσος όρος έτους (€) (αρχή και τέλος περιόδου)</t>
  </si>
  <si>
    <t>Απασχόληση για τους δείκτες</t>
  </si>
  <si>
    <t xml:space="preserve"> = Σύνολο ΕΜΕ</t>
  </si>
  <si>
    <t>(Αυτόματα: χρησιμοποιεί το αποτέλεσμα του βήματος 2 όταν υπάρχει, αλλιώς το αποτέλεσμα του φύλλου ΕΜΕ (Αναλυτικά))</t>
  </si>
  <si>
    <t>(Αυτόματα: χρησιμοποιεί τη μέθοδο προϊόντος όταν υπάρχει, αλλιώς τη μέθοδο εισοδήματος)</t>
  </si>
  <si>
    <t>Ενσώματα πάγια περιουσιακά στοιχεία</t>
  </si>
  <si>
    <t>Άυλα περιουσιακά στοιχεία</t>
  </si>
  <si>
    <t>Καθαρό Πάγιο Κεφάλαιο</t>
  </si>
  <si>
    <t>ΜΟ Κεφαλαίου (αρχή και τέλος περιόδου)</t>
  </si>
  <si>
    <t>ΥΠΟΛΟΓΙΣΜΟΣ ΚΕΦΑΛΑΙΟΥ</t>
  </si>
  <si>
    <t>Βήμα 3: Υπολογισμός Κεφαλαίου</t>
  </si>
  <si>
    <t>Βήμα 4: Δείκτες &amp; Σύγκριση</t>
  </si>
  <si>
    <t>Δείτε φύλλο εργασίας "Κεφάλαιο"</t>
  </si>
  <si>
    <t>Βήμα 5 (προχωρημένο): Ανάλυση TFP (Συνολική παραγωγικότητα συντελεστών)</t>
  </si>
  <si>
    <t>*Για τον υπολογισμό του συντελεστή α (=1-β), βρίσκουμε το μερίδιο των αμοιβών προσωπικού επί της ΑΠΑ (Βήμα 1 – προσέγγιση εισοδήματος) και το αφαιρούμε από τη μονάδα.</t>
  </si>
  <si>
    <t>Μερίδιο κεφαλαίου α  (α+β=1)*</t>
  </si>
  <si>
    <t>Συνοδευτικό εργαλείο του ενημερωτικού οδηγού του ΣΕΒ για τη μέτρηση της παραγωγικότητας των επιχειρήσεων</t>
  </si>
  <si>
    <t xml:space="preserve">3.  Φύλλο «Κεφάλαιο»: γράψτε τα ποσά των ενσώματων και άυλων παγίων στοιχείων ενεργητικού για τρεις τελευταίες χρήσεις, ώστε να μπορεί να υπολογιστεί ο μέσος όρος των δύο τελευταίων ετών. </t>
  </si>
  <si>
    <t>4.  Φύλλο «Δείκτες &amp; Σύγκριση»: δείτε τους δείκτες και επιλέξτε κλάδο και μέγεθος για τη σύγκριση. Στη συνέχεια διαβάστε το συμπέρασμα: είστε υψηλότερα ή χαμηλότερα από τον κλάδο και το μέγεθός σας.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</si>
</sst>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
  </numFmts>
  <fonts count="40" x14ac:knownFonts="1">
    <font>
      <sz val="11"/>
      <color theme="1"/>
      <name val="Calibri"/>
      <family val="2"/>
      <charset val="1"/>
    </font>
    <font>
      <b/>
      <sz val="15"/>
      <color rgb="FF1A1A1A"/>
      <name val="Aptos"/>
      <family val="2"/>
    </font>
    <font>
      <sz val="11"/>
      <color theme="1"/>
      <name val="Aptos"/>
      <family val="2"/>
    </font>
    <font>
      <i/>
      <sz val="10"/>
      <color rgb="FF595959"/>
      <name val="Aptos"/>
      <family val="2"/>
    </font>
    <font>
      <b/>
      <sz val="12"/>
      <color rgb="FF4F7942"/>
      <name val="Aptos"/>
      <family val="2"/>
    </font>
    <font>
      <sz val="10"/>
      <color rgb="FF1A1A1A"/>
      <name val="Aptos"/>
      <family val="2"/>
    </font>
    <font>
      <sz val="10"/>
      <color rgb="FF0000C0"/>
      <name val="Aptos"/>
      <family val="2"/>
    </font>
    <font>
      <b/>
      <sz val="10"/>
      <color rgb="FF1A1A1A"/>
      <name val="Aptos"/>
      <family val="2"/>
    </font>
    <font>
      <sz val="10"/>
      <color rgb="FF595959"/>
      <name val="Aptos"/>
      <family val="2"/>
    </font>
    <font>
      <i/>
      <sz val="9"/>
      <color rgb="FF595959"/>
      <name val="Aptos"/>
      <family val="2"/>
    </font>
    <font>
      <b/>
      <sz val="11"/>
      <color rgb="FFFFFFFF"/>
      <name val="Aptos"/>
      <family val="2"/>
    </font>
    <font>
      <b/>
      <sz val="10"/>
      <color rgb="FFFFFFFF"/>
      <name val="Aptos"/>
      <family val="2"/>
    </font>
    <font>
      <sz val="10"/>
      <color rgb="FF1F7A1F"/>
      <name val="Aptos"/>
      <family val="2"/>
    </font>
    <font>
      <b/>
      <sz val="10"/>
      <color rgb="FF0000C0"/>
      <name val="Aptos"/>
      <family val="2"/>
    </font>
    <font>
      <sz val="9"/>
      <color theme="1"/>
      <name val="Aptos"/>
      <family val="2"/>
    </font>
    <font>
      <b/>
      <sz val="11"/>
      <color theme="1"/>
      <name val="Aptos"/>
      <family val="2"/>
    </font>
    <font>
      <sz val="9"/>
      <color indexed="8"/>
      <name val="Aptos"/>
      <family val="2"/>
    </font>
    <font>
      <b/>
      <sz val="9"/>
      <color theme="0"/>
      <name val="Aptos"/>
      <family val="2"/>
    </font>
    <font>
      <i/>
      <sz val="9"/>
      <color theme="1"/>
      <name val="Aptos"/>
      <family val="2"/>
    </font>
    <font>
      <sz val="11"/>
      <color theme="0" tint="-4.9989318521683403E-2"/>
      <name val="Aptos"/>
      <family val="2"/>
    </font>
    <font>
      <i/>
      <sz val="8"/>
      <color theme="0" tint="-4.9989318521683403E-2"/>
      <name val="Aptos"/>
      <family val="2"/>
    </font>
    <font>
      <sz val="11"/>
      <color theme="0" tint="-4.9989318521683403E-2"/>
      <name val="Aptos"/>
      <family val="2"/>
      <charset val="161"/>
    </font>
    <font>
      <sz val="11"/>
      <color theme="0" tint="-4.9989318521683403E-2"/>
      <name val="Calibri"/>
      <family val="2"/>
      <charset val="161"/>
    </font>
    <font>
      <b/>
      <u/>
      <sz val="10"/>
      <color rgb="FF1A1A1A"/>
      <name val="Aptos"/>
      <family val="2"/>
    </font>
    <font>
      <b/>
      <sz val="9"/>
      <color theme="1"/>
      <name val="Aptos"/>
      <family val="2"/>
    </font>
    <font>
      <sz val="11"/>
      <color theme="1"/>
      <name val="Calibri"/>
      <family val="2"/>
      <charset val="161"/>
    </font>
    <font>
      <sz val="10"/>
      <name val="Arial"/>
      <family val="2"/>
      <charset val="161"/>
    </font>
    <font>
      <b/>
      <sz val="11"/>
      <color theme="0"/>
      <name val="Aptos"/>
      <family val="2"/>
    </font>
    <font>
      <b/>
      <sz val="11"/>
      <name val="Aptos"/>
      <family val="2"/>
    </font>
    <font>
      <b/>
      <sz val="10"/>
      <name val="Aptos"/>
      <family val="2"/>
    </font>
    <font>
      <sz val="11"/>
      <name val="Aptos"/>
      <family val="2"/>
    </font>
    <font>
      <b/>
      <sz val="12"/>
      <name val="Aptos"/>
      <family val="2"/>
    </font>
    <font>
      <b/>
      <sz val="9"/>
      <name val="Aptos"/>
      <family val="2"/>
    </font>
    <font>
      <b/>
      <u/>
      <sz val="11"/>
      <name val="Aptos"/>
      <family val="2"/>
    </font>
    <font>
      <i/>
      <sz val="9"/>
      <color theme="0" tint="-0.499984740745262"/>
      <name val="Aptos"/>
      <family val="2"/>
    </font>
    <font>
      <i/>
      <sz val="11"/>
      <color theme="0" tint="-0.499984740745262"/>
      <name val="Aptos"/>
      <family val="2"/>
    </font>
    <font>
      <b/>
      <i/>
      <sz val="9"/>
      <color rgb="FF595959"/>
      <name val="Aptos"/>
      <family val="2"/>
    </font>
    <font>
      <sz val="10"/>
      <color theme="1"/>
      <name val="Aptos"/>
      <family val="2"/>
    </font>
    <font>
      <b/>
      <sz val="10"/>
      <color theme="4" tint="-0.249977111117893"/>
      <name val="Aptos"/>
      <family val="2"/>
    </font>
    <font>
      <i/>
      <sz val="9"/>
      <color theme="1" tint="0.34998626667073579"/>
      <name val="Aptos"/>
      <family val="2"/>
    </font>
  </fonts>
  <fills count="11">
    <fill>
      <patternFill patternType="none"/>
    </fill>
    <fill>
      <patternFill patternType="gray125"/>
    </fill>
    <fill>
      <patternFill patternType="solid">
        <fgColor rgb="FFFFF7E0"/>
        <bgColor rgb="FFF4F8EF"/>
      </patternFill>
    </fill>
    <fill>
      <patternFill patternType="solid">
        <fgColor rgb="FFEAF1E2"/>
        <bgColor rgb="FFF4F8EF"/>
      </patternFill>
    </fill>
    <fill>
      <patternFill patternType="solid">
        <fgColor rgb="FF4F7942"/>
        <bgColor rgb="FF595959"/>
      </patternFill>
    </fill>
    <fill>
      <patternFill patternType="solid">
        <fgColor theme="5" tint="-0.249977111117893"/>
        <bgColor indexed="64"/>
      </patternFill>
    </fill>
    <fill>
      <patternFill patternType="solid">
        <fgColor indexed="42"/>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8">
    <border>
      <left/>
      <right/>
      <top/>
      <bottom/>
      <diagonal/>
    </border>
    <border>
      <left style="thin">
        <color rgb="FFC9D2BF"/>
      </left>
      <right style="thin">
        <color rgb="FFC9D2BF"/>
      </right>
      <top style="thin">
        <color rgb="FFC9D2BF"/>
      </top>
      <bottom style="thin">
        <color rgb="FFC9D2BF"/>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3">
    <xf numFmtId="0" fontId="0" fillId="0" borderId="0"/>
    <xf numFmtId="0" fontId="25" fillId="0" borderId="0"/>
    <xf numFmtId="0" fontId="26" fillId="0" borderId="0"/>
  </cellStyleXfs>
  <cellXfs count="100">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2" borderId="0" xfId="0" applyFont="1" applyFill="1" applyAlignment="1">
      <alignment vertical="center"/>
    </xf>
    <xf numFmtId="0" fontId="7" fillId="3" borderId="0" xfId="0" applyFont="1" applyFill="1" applyAlignment="1">
      <alignment vertical="center"/>
    </xf>
    <xf numFmtId="0" fontId="8" fillId="0" borderId="0" xfId="0" applyFont="1" applyAlignment="1">
      <alignment vertical="top" wrapText="1"/>
    </xf>
    <xf numFmtId="0" fontId="9" fillId="0" borderId="0" xfId="0" applyFont="1" applyAlignment="1">
      <alignment vertical="top" wrapText="1"/>
    </xf>
    <xf numFmtId="0" fontId="9" fillId="0" borderId="0" xfId="0" applyFont="1" applyAlignment="1">
      <alignment vertical="center"/>
    </xf>
    <xf numFmtId="0" fontId="7" fillId="0" borderId="0" xfId="0" applyFont="1" applyAlignment="1">
      <alignment vertical="center"/>
    </xf>
    <xf numFmtId="1" fontId="6" fillId="2" borderId="1" xfId="0" applyNumberFormat="1" applyFont="1" applyFill="1" applyBorder="1" applyAlignment="1">
      <alignment horizontal="right" vertical="center"/>
    </xf>
    <xf numFmtId="0" fontId="10" fillId="4" borderId="0" xfId="0" applyFont="1" applyFill="1" applyAlignment="1">
      <alignment vertical="center"/>
    </xf>
    <xf numFmtId="0" fontId="2" fillId="4" borderId="0" xfId="0" applyFont="1" applyFill="1"/>
    <xf numFmtId="0" fontId="11" fillId="4" borderId="0" xfId="0" applyFont="1" applyFill="1" applyAlignment="1">
      <alignment vertical="center"/>
    </xf>
    <xf numFmtId="1" fontId="11" fillId="4" borderId="0" xfId="0" applyNumberFormat="1" applyFont="1" applyFill="1" applyAlignment="1">
      <alignment horizontal="right" vertical="center"/>
    </xf>
    <xf numFmtId="0" fontId="5" fillId="0" borderId="0" xfId="0" applyFont="1" applyAlignment="1">
      <alignment vertical="center"/>
    </xf>
    <xf numFmtId="3" fontId="6" fillId="2" borderId="1" xfId="0" applyNumberFormat="1" applyFont="1" applyFill="1" applyBorder="1" applyAlignment="1">
      <alignment horizontal="right" vertical="center"/>
    </xf>
    <xf numFmtId="164" fontId="7" fillId="3" borderId="1" xfId="0" applyNumberFormat="1" applyFont="1" applyFill="1" applyBorder="1" applyAlignment="1">
      <alignment horizontal="right" vertical="center"/>
    </xf>
    <xf numFmtId="0" fontId="8" fillId="0" borderId="0" xfId="0" applyFont="1" applyAlignment="1">
      <alignment vertical="center"/>
    </xf>
    <xf numFmtId="164" fontId="5" fillId="0" borderId="1" xfId="0" applyNumberFormat="1" applyFont="1" applyBorder="1" applyAlignment="1">
      <alignment horizontal="right" vertical="center"/>
    </xf>
    <xf numFmtId="0" fontId="7" fillId="0" borderId="0" xfId="0" applyFont="1" applyAlignment="1">
      <alignment horizontal="right" vertical="center"/>
    </xf>
    <xf numFmtId="165" fontId="6" fillId="2" borderId="1" xfId="0" applyNumberFormat="1" applyFont="1" applyFill="1" applyBorder="1" applyAlignment="1">
      <alignment horizontal="right" vertical="center"/>
    </xf>
    <xf numFmtId="166" fontId="6" fillId="2" borderId="1" xfId="0" applyNumberFormat="1" applyFont="1" applyFill="1" applyBorder="1" applyAlignment="1">
      <alignment horizontal="right" vertical="center"/>
    </xf>
    <xf numFmtId="165" fontId="5" fillId="0" borderId="1" xfId="0" applyNumberFormat="1" applyFont="1" applyBorder="1" applyAlignment="1">
      <alignment horizontal="right" vertical="center"/>
    </xf>
    <xf numFmtId="166" fontId="7" fillId="3" borderId="1" xfId="0" applyNumberFormat="1" applyFont="1" applyFill="1" applyBorder="1" applyAlignment="1">
      <alignment horizontal="right" vertical="center"/>
    </xf>
    <xf numFmtId="0" fontId="11" fillId="4" borderId="0" xfId="0" applyFont="1" applyFill="1" applyAlignment="1">
      <alignment horizontal="right" vertical="center"/>
    </xf>
    <xf numFmtId="164" fontId="12" fillId="0" borderId="1" xfId="0" applyNumberFormat="1" applyFont="1" applyBorder="1" applyAlignment="1">
      <alignment horizontal="right" vertical="center"/>
    </xf>
    <xf numFmtId="167" fontId="5" fillId="0" borderId="1" xfId="0" applyNumberFormat="1" applyFont="1" applyBorder="1" applyAlignment="1">
      <alignment horizontal="right" vertical="center"/>
    </xf>
    <xf numFmtId="166" fontId="12" fillId="0" borderId="1" xfId="0" applyNumberFormat="1" applyFont="1" applyBorder="1" applyAlignment="1">
      <alignment horizontal="right" vertical="center"/>
    </xf>
    <xf numFmtId="2" fontId="5" fillId="0" borderId="1" xfId="0" applyNumberFormat="1" applyFont="1" applyBorder="1" applyAlignment="1">
      <alignment horizontal="right" vertical="center"/>
    </xf>
    <xf numFmtId="0" fontId="13" fillId="2" borderId="1" xfId="0" applyFont="1" applyFill="1" applyBorder="1" applyAlignment="1">
      <alignment horizontal="right" vertical="center"/>
    </xf>
    <xf numFmtId="167" fontId="7" fillId="3" borderId="1" xfId="0" applyNumberFormat="1" applyFont="1" applyFill="1" applyBorder="1" applyAlignment="1">
      <alignment horizontal="right" vertical="center"/>
    </xf>
    <xf numFmtId="2" fontId="7" fillId="3" borderId="1" xfId="0" applyNumberFormat="1" applyFont="1" applyFill="1" applyBorder="1" applyAlignment="1">
      <alignment horizontal="right" vertical="center"/>
    </xf>
    <xf numFmtId="0" fontId="9" fillId="0" borderId="0" xfId="0" applyFont="1" applyAlignment="1">
      <alignment vertical="top"/>
    </xf>
    <xf numFmtId="49" fontId="13" fillId="2" borderId="1" xfId="0" applyNumberFormat="1" applyFont="1" applyFill="1" applyBorder="1" applyAlignment="1">
      <alignment horizontal="right" vertical="center"/>
    </xf>
    <xf numFmtId="0" fontId="7" fillId="3" borderId="1" xfId="0" applyFont="1" applyFill="1" applyBorder="1" applyAlignment="1">
      <alignment horizontal="left" vertical="center"/>
    </xf>
    <xf numFmtId="49" fontId="13" fillId="2" borderId="1" xfId="0" quotePrefix="1" applyNumberFormat="1" applyFont="1" applyFill="1" applyBorder="1" applyAlignment="1">
      <alignment horizontal="right" vertical="center"/>
    </xf>
    <xf numFmtId="0" fontId="19" fillId="0" borderId="0" xfId="0" applyFont="1"/>
    <xf numFmtId="0" fontId="14" fillId="0" borderId="0" xfId="0" applyFont="1"/>
    <xf numFmtId="0" fontId="16" fillId="0" borderId="0" xfId="0" applyFont="1"/>
    <xf numFmtId="0" fontId="15" fillId="0" borderId="0" xfId="0" applyFont="1"/>
    <xf numFmtId="3" fontId="14" fillId="0" borderId="0" xfId="0" applyNumberFormat="1" applyFont="1"/>
    <xf numFmtId="0" fontId="18" fillId="0" borderId="0" xfId="0" applyFont="1" applyAlignment="1">
      <alignment horizontal="center"/>
    </xf>
    <xf numFmtId="0" fontId="11" fillId="4" borderId="0" xfId="0" applyFont="1" applyFill="1" applyAlignment="1">
      <alignment horizontal="center" vertical="center"/>
    </xf>
    <xf numFmtId="0" fontId="17" fillId="5" borderId="0" xfId="0" applyFont="1" applyFill="1" applyAlignment="1">
      <alignment horizontal="center"/>
    </xf>
    <xf numFmtId="3" fontId="16" fillId="0" borderId="0" xfId="0" applyNumberFormat="1" applyFont="1"/>
    <xf numFmtId="49" fontId="2" fillId="0" borderId="0" xfId="0" applyNumberFormat="1" applyFont="1"/>
    <xf numFmtId="49" fontId="15" fillId="0" borderId="0" xfId="0" applyNumberFormat="1" applyFont="1"/>
    <xf numFmtId="49" fontId="11" fillId="4" borderId="0" xfId="0" applyNumberFormat="1" applyFont="1" applyFill="1" applyAlignment="1">
      <alignment vertical="center"/>
    </xf>
    <xf numFmtId="49" fontId="1" fillId="0" borderId="0" xfId="0" applyNumberFormat="1" applyFont="1" applyAlignment="1">
      <alignment vertical="center"/>
    </xf>
    <xf numFmtId="0" fontId="20" fillId="0" borderId="0" xfId="0" applyFont="1"/>
    <xf numFmtId="167" fontId="7" fillId="3" borderId="1" xfId="0" applyNumberFormat="1" applyFont="1" applyFill="1" applyBorder="1" applyAlignment="1">
      <alignment horizontal="left" vertical="center"/>
    </xf>
    <xf numFmtId="0" fontId="21" fillId="0" borderId="0" xfId="0" applyFont="1"/>
    <xf numFmtId="0" fontId="22" fillId="0" borderId="0" xfId="0" applyFont="1"/>
    <xf numFmtId="49" fontId="14" fillId="0" borderId="2" xfId="0" applyNumberFormat="1" applyFont="1" applyBorder="1"/>
    <xf numFmtId="0" fontId="14" fillId="0" borderId="2" xfId="0" applyFont="1" applyBorder="1"/>
    <xf numFmtId="3" fontId="14" fillId="0" borderId="2" xfId="0" applyNumberFormat="1" applyFont="1" applyBorder="1"/>
    <xf numFmtId="3" fontId="16" fillId="0" borderId="2" xfId="0" applyNumberFormat="1" applyFont="1" applyBorder="1"/>
    <xf numFmtId="49" fontId="24" fillId="0" borderId="2" xfId="0" applyNumberFormat="1" applyFont="1" applyBorder="1"/>
    <xf numFmtId="0" fontId="27" fillId="7" borderId="3" xfId="1" applyFont="1" applyFill="1" applyBorder="1" applyAlignment="1">
      <alignment horizontal="center" vertical="center" wrapText="1"/>
    </xf>
    <xf numFmtId="0" fontId="27" fillId="7" borderId="4" xfId="1" applyFont="1" applyFill="1" applyBorder="1" applyAlignment="1">
      <alignment vertical="center" wrapText="1"/>
    </xf>
    <xf numFmtId="0" fontId="27" fillId="7" borderId="5" xfId="1" applyFont="1" applyFill="1" applyBorder="1" applyAlignment="1">
      <alignment vertical="center" wrapText="1"/>
    </xf>
    <xf numFmtId="0" fontId="28" fillId="0" borderId="3" xfId="1" applyFont="1" applyBorder="1" applyAlignment="1">
      <alignment horizontal="center" vertical="center" wrapText="1"/>
    </xf>
    <xf numFmtId="0" fontId="28" fillId="0" borderId="3" xfId="1" applyFont="1" applyBorder="1" applyAlignment="1">
      <alignment horizontal="center" vertical="center"/>
    </xf>
    <xf numFmtId="0" fontId="29" fillId="0" borderId="3" xfId="1" applyFont="1" applyBorder="1" applyAlignment="1">
      <alignment horizontal="center" vertical="center" wrapText="1"/>
    </xf>
    <xf numFmtId="0" fontId="28" fillId="0" borderId="3" xfId="1" applyFont="1" applyBorder="1" applyAlignment="1">
      <alignment horizontal="center"/>
    </xf>
    <xf numFmtId="0" fontId="30" fillId="8" borderId="3" xfId="2" applyFont="1" applyFill="1" applyBorder="1" applyAlignment="1">
      <alignment horizontal="justify" vertical="center" wrapText="1"/>
    </xf>
    <xf numFmtId="0" fontId="30" fillId="8" borderId="3" xfId="1" applyFont="1" applyFill="1" applyBorder="1" applyAlignment="1">
      <alignment horizontal="center" vertical="center"/>
    </xf>
    <xf numFmtId="0" fontId="30" fillId="8" borderId="3" xfId="1" applyFont="1" applyFill="1" applyBorder="1" applyAlignment="1">
      <alignment horizontal="center" vertical="center" wrapText="1"/>
    </xf>
    <xf numFmtId="0" fontId="30" fillId="9" borderId="3" xfId="1" applyFont="1" applyFill="1" applyBorder="1" applyAlignment="1" applyProtection="1">
      <alignment horizontal="center" vertical="center"/>
      <protection locked="0"/>
    </xf>
    <xf numFmtId="0" fontId="28" fillId="6" borderId="3" xfId="2" applyFont="1" applyFill="1" applyBorder="1" applyAlignment="1">
      <alignment horizontal="left" vertical="center" wrapText="1"/>
    </xf>
    <xf numFmtId="0" fontId="30" fillId="6" borderId="3" xfId="1" applyFont="1" applyFill="1" applyBorder="1" applyAlignment="1" applyProtection="1">
      <alignment horizontal="center" vertical="center"/>
      <protection locked="0"/>
    </xf>
    <xf numFmtId="0" fontId="29" fillId="0" borderId="0" xfId="1" applyFont="1" applyAlignment="1">
      <alignment horizontal="center"/>
    </xf>
    <xf numFmtId="0" fontId="32" fillId="0" borderId="0" xfId="1" applyFont="1" applyAlignment="1">
      <alignment horizontal="center" vertical="center"/>
    </xf>
    <xf numFmtId="0" fontId="30" fillId="0" borderId="0" xfId="1" applyFont="1" applyAlignment="1" applyProtection="1">
      <alignment horizontal="center" vertical="center"/>
      <protection locked="0"/>
    </xf>
    <xf numFmtId="2" fontId="30" fillId="10" borderId="3" xfId="1" applyNumberFormat="1" applyFont="1" applyFill="1" applyBorder="1" applyAlignment="1" applyProtection="1">
      <alignment horizontal="center" vertical="center"/>
      <protection locked="0"/>
    </xf>
    <xf numFmtId="2" fontId="28" fillId="10" borderId="7" xfId="1" applyNumberFormat="1" applyFont="1" applyFill="1" applyBorder="1" applyAlignment="1" applyProtection="1">
      <alignment horizontal="center" vertical="center"/>
      <protection locked="0"/>
    </xf>
    <xf numFmtId="0" fontId="34" fillId="0" borderId="0" xfId="0" applyFont="1"/>
    <xf numFmtId="0" fontId="35" fillId="0" borderId="0" xfId="0" applyFont="1"/>
    <xf numFmtId="0" fontId="28" fillId="0" borderId="3" xfId="1" applyFont="1" applyBorder="1" applyAlignment="1" applyProtection="1">
      <alignment horizontal="center" vertical="center"/>
      <protection locked="0"/>
    </xf>
    <xf numFmtId="0" fontId="9" fillId="0" borderId="0" xfId="0" applyFont="1" applyAlignment="1">
      <alignment horizontal="left" vertical="top"/>
    </xf>
    <xf numFmtId="0" fontId="37" fillId="0" borderId="0" xfId="0" applyFont="1"/>
    <xf numFmtId="164" fontId="37" fillId="0" borderId="1" xfId="0" applyNumberFormat="1" applyFont="1" applyBorder="1" applyAlignment="1">
      <alignment horizontal="right" vertical="center"/>
    </xf>
    <xf numFmtId="3" fontId="38" fillId="2" borderId="1" xfId="0" applyNumberFormat="1" applyFont="1" applyFill="1" applyBorder="1" applyAlignment="1">
      <alignment horizontal="right" vertical="center"/>
    </xf>
    <xf numFmtId="0" fontId="39" fillId="0" borderId="0" xfId="0" applyFont="1" applyAlignment="1">
      <alignment vertical="center"/>
    </xf>
    <xf numFmtId="0" fontId="30" fillId="0" borderId="6" xfId="1" applyFont="1" applyBorder="1" applyAlignment="1" applyProtection="1">
      <alignment horizontal="left" vertical="center" wrapText="1"/>
      <protection locked="0"/>
    </xf>
    <xf numFmtId="0" fontId="30" fillId="0" borderId="4" xfId="1" applyFont="1" applyBorder="1" applyAlignment="1" applyProtection="1">
      <alignment horizontal="left" vertical="center" wrapText="1"/>
      <protection locked="0"/>
    </xf>
    <xf numFmtId="0" fontId="30" fillId="0" borderId="5" xfId="1" applyFont="1" applyBorder="1" applyAlignment="1" applyProtection="1">
      <alignment horizontal="left" vertical="center" wrapText="1"/>
      <protection locked="0"/>
    </xf>
    <xf numFmtId="0" fontId="27" fillId="7" borderId="3" xfId="1" applyFont="1" applyFill="1" applyBorder="1" applyAlignment="1">
      <alignment horizontal="center" vertical="center" wrapText="1"/>
    </xf>
    <xf numFmtId="0" fontId="27" fillId="7" borderId="3" xfId="1" applyFont="1" applyFill="1" applyBorder="1" applyAlignment="1">
      <alignment horizontal="center" vertical="center"/>
    </xf>
    <xf numFmtId="165" fontId="28" fillId="9" borderId="6" xfId="1" applyNumberFormat="1" applyFont="1" applyFill="1" applyBorder="1" applyAlignment="1">
      <alignment horizontal="center"/>
    </xf>
    <xf numFmtId="165" fontId="28" fillId="9" borderId="4" xfId="1" applyNumberFormat="1" applyFont="1" applyFill="1" applyBorder="1" applyAlignment="1">
      <alignment horizontal="center"/>
    </xf>
    <xf numFmtId="165" fontId="28" fillId="9" borderId="5" xfId="1" applyNumberFormat="1" applyFont="1" applyFill="1" applyBorder="1" applyAlignment="1">
      <alignment horizontal="center"/>
    </xf>
    <xf numFmtId="0" fontId="28" fillId="0" borderId="6" xfId="1" applyFont="1" applyBorder="1" applyAlignment="1">
      <alignment horizontal="right"/>
    </xf>
    <xf numFmtId="0" fontId="28" fillId="0" borderId="4" xfId="1" applyFont="1" applyBorder="1" applyAlignment="1">
      <alignment horizontal="right"/>
    </xf>
    <xf numFmtId="0" fontId="28" fillId="0" borderId="5" xfId="1" applyFont="1" applyBorder="1" applyAlignment="1">
      <alignment horizontal="right"/>
    </xf>
    <xf numFmtId="0" fontId="31" fillId="0" borderId="0" xfId="1" applyFont="1" applyAlignment="1" applyProtection="1">
      <alignment horizontal="left" vertical="center"/>
      <protection locked="0"/>
    </xf>
    <xf numFmtId="0" fontId="30" fillId="0" borderId="0" xfId="1" applyFont="1"/>
  </cellXfs>
  <cellStyles count="3">
    <cellStyle name="Normal" xfId="0" builtinId="0"/>
    <cellStyle name="Κανονικό 2" xfId="1" xr:uid="{1DA8302D-8122-475B-ABA1-0CDEE0118209}"/>
    <cellStyle name="Κανονικό 2 2" xfId="2" xr:uid="{401968C7-7556-4765-8C0F-FF749CDE600F}"/>
  </cellStyles>
  <dxfs count="0"/>
  <tableStyles count="0" defaultTableStyle="TableStyleMedium2" defaultPivotStyle="PivotStyleLight16"/>
  <colors>
    <indexedColors>
      <rgbColor rgb="FF000000"/>
      <rgbColor rgb="FFFFFFFF"/>
      <rgbColor rgb="FFFF0000"/>
      <rgbColor rgb="FF00FF00"/>
      <rgbColor rgb="FF0000C0"/>
      <rgbColor rgb="FFFFFF00"/>
      <rgbColor rgb="FFFF00FF"/>
      <rgbColor rgb="FF00FFFF"/>
      <rgbColor rgb="FF800000"/>
      <rgbColor rgb="FF1F7A1F"/>
      <rgbColor rgb="FF000080"/>
      <rgbColor rgb="FF808000"/>
      <rgbColor rgb="FF800080"/>
      <rgbColor rgb="FF008080"/>
      <rgbColor rgb="FFC9D2BF"/>
      <rgbColor rgb="FF808080"/>
      <rgbColor rgb="FF9999FF"/>
      <rgbColor rgb="FF993366"/>
      <rgbColor rgb="FFFFF7E0"/>
      <rgbColor rgb="FFF4F8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AF1E2"/>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4F7942"/>
      <rgbColor rgb="FF003300"/>
      <rgbColor rgb="FF333300"/>
      <rgbColor rgb="FF9933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3"/>
  <sheetViews>
    <sheetView showGridLines="0" tabSelected="1" topLeftCell="A6" zoomScaleNormal="100" workbookViewId="0">
      <selection activeCell="F12" sqref="F12"/>
    </sheetView>
  </sheetViews>
  <sheetFormatPr defaultColWidth="8.7109375" defaultRowHeight="15" x14ac:dyDescent="0.25"/>
  <cols>
    <col min="1" max="1" width="3" style="2" customWidth="1"/>
    <col min="2" max="2" width="104" style="2" customWidth="1"/>
    <col min="3" max="16384" width="8.7109375" style="2"/>
  </cols>
  <sheetData>
    <row r="2" spans="2:2" ht="19.5" x14ac:dyDescent="0.25">
      <c r="B2" s="1" t="s">
        <v>0</v>
      </c>
    </row>
    <row r="3" spans="2:2" x14ac:dyDescent="0.25">
      <c r="B3" s="3" t="s">
        <v>1781</v>
      </c>
    </row>
    <row r="5" spans="2:2" ht="15.75" x14ac:dyDescent="0.25">
      <c r="B5" s="4" t="s">
        <v>1</v>
      </c>
    </row>
    <row r="6" spans="2:2" ht="30" customHeight="1" x14ac:dyDescent="0.25">
      <c r="B6" s="5" t="s">
        <v>2</v>
      </c>
    </row>
    <row r="8" spans="2:2" ht="15.75" x14ac:dyDescent="0.25">
      <c r="B8" s="4" t="s">
        <v>3</v>
      </c>
    </row>
    <row r="9" spans="2:2" x14ac:dyDescent="0.25">
      <c r="B9" s="5" t="s">
        <v>4</v>
      </c>
    </row>
    <row r="10" spans="2:2" ht="30" customHeight="1" x14ac:dyDescent="0.25">
      <c r="B10" s="5" t="s">
        <v>74</v>
      </c>
    </row>
    <row r="11" spans="2:2" ht="30" customHeight="1" x14ac:dyDescent="0.25">
      <c r="B11" s="5" t="s">
        <v>1782</v>
      </c>
    </row>
    <row r="12" spans="2:2" ht="30" customHeight="1" x14ac:dyDescent="0.25">
      <c r="B12" s="5" t="s">
        <v>1783</v>
      </c>
    </row>
    <row r="13" spans="2:2" ht="30" customHeight="1" x14ac:dyDescent="0.25">
      <c r="B13" s="5" t="s">
        <v>1759</v>
      </c>
    </row>
    <row r="16" spans="2:2" ht="15.75" x14ac:dyDescent="0.25">
      <c r="B16" s="4" t="s">
        <v>5</v>
      </c>
    </row>
    <row r="17" spans="2:2" x14ac:dyDescent="0.25">
      <c r="B17" s="6" t="s">
        <v>6</v>
      </c>
    </row>
    <row r="18" spans="2:2" x14ac:dyDescent="0.25">
      <c r="B18" s="7" t="s">
        <v>7</v>
      </c>
    </row>
    <row r="19" spans="2:2" ht="15.75" x14ac:dyDescent="0.25">
      <c r="B19" s="4" t="s">
        <v>8</v>
      </c>
    </row>
    <row r="20" spans="2:2" ht="30" customHeight="1" x14ac:dyDescent="0.25">
      <c r="B20" s="5" t="s">
        <v>9</v>
      </c>
    </row>
    <row r="21" spans="2:2" ht="30" customHeight="1" x14ac:dyDescent="0.25">
      <c r="B21" s="8" t="s">
        <v>1762</v>
      </c>
    </row>
    <row r="23" spans="2:2" x14ac:dyDescent="0.25">
      <c r="B23" s="9" t="s">
        <v>72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showGridLines="0" zoomScaleNormal="100" workbookViewId="0">
      <pane ySplit="2" topLeftCell="A3" activePane="bottomLeft" state="frozen"/>
      <selection pane="bottomLeft" activeCell="B29" sqref="B29"/>
    </sheetView>
  </sheetViews>
  <sheetFormatPr defaultColWidth="8.7109375" defaultRowHeight="15" x14ac:dyDescent="0.25"/>
  <cols>
    <col min="1" max="1" width="52" style="2" customWidth="1"/>
    <col min="2" max="3" width="18" style="2" customWidth="1"/>
    <col min="4" max="16384" width="8.7109375" style="2"/>
  </cols>
  <sheetData>
    <row r="1" spans="1:3" ht="19.5" x14ac:dyDescent="0.25">
      <c r="A1" s="1" t="s">
        <v>10</v>
      </c>
    </row>
    <row r="2" spans="1:3" x14ac:dyDescent="0.25">
      <c r="A2" s="10" t="s">
        <v>11</v>
      </c>
    </row>
    <row r="4" spans="1:3" x14ac:dyDescent="0.25">
      <c r="A4" s="11" t="s">
        <v>12</v>
      </c>
      <c r="B4" s="12">
        <v>2023</v>
      </c>
      <c r="C4" s="12">
        <v>2024</v>
      </c>
    </row>
    <row r="6" spans="1:3" x14ac:dyDescent="0.25">
      <c r="A6" s="13" t="s">
        <v>1764</v>
      </c>
      <c r="B6" s="14"/>
      <c r="C6" s="14"/>
    </row>
    <row r="7" spans="1:3" x14ac:dyDescent="0.25">
      <c r="A7" s="15" t="s">
        <v>13</v>
      </c>
      <c r="B7" s="16">
        <f>B4</f>
        <v>2023</v>
      </c>
      <c r="C7" s="16">
        <f>C4</f>
        <v>2024</v>
      </c>
    </row>
    <row r="8" spans="1:3" x14ac:dyDescent="0.25">
      <c r="A8" s="17" t="s">
        <v>14</v>
      </c>
      <c r="B8" s="18">
        <v>114381814</v>
      </c>
      <c r="C8" s="18">
        <v>134447778</v>
      </c>
    </row>
    <row r="9" spans="1:3" x14ac:dyDescent="0.25">
      <c r="A9" s="17" t="s">
        <v>15</v>
      </c>
      <c r="B9" s="18">
        <v>0</v>
      </c>
      <c r="C9" s="18">
        <v>0</v>
      </c>
    </row>
    <row r="10" spans="1:3" x14ac:dyDescent="0.25">
      <c r="A10" s="17" t="s">
        <v>16</v>
      </c>
      <c r="B10" s="18">
        <v>0</v>
      </c>
      <c r="C10" s="18">
        <v>0</v>
      </c>
    </row>
    <row r="11" spans="1:3" x14ac:dyDescent="0.25">
      <c r="A11" s="17" t="s">
        <v>17</v>
      </c>
      <c r="B11" s="18">
        <v>477555</v>
      </c>
      <c r="C11" s="18">
        <v>3189215</v>
      </c>
    </row>
    <row r="12" spans="1:3" x14ac:dyDescent="0.25">
      <c r="A12" s="17" t="s">
        <v>18</v>
      </c>
      <c r="B12" s="18">
        <v>71709119</v>
      </c>
      <c r="C12" s="18">
        <v>99640214</v>
      </c>
    </row>
    <row r="13" spans="1:3" x14ac:dyDescent="0.25">
      <c r="A13" s="17" t="s">
        <v>19</v>
      </c>
      <c r="B13" s="18">
        <v>562998</v>
      </c>
      <c r="C13" s="18">
        <v>558243</v>
      </c>
    </row>
    <row r="14" spans="1:3" x14ac:dyDescent="0.25">
      <c r="A14" s="11" t="s">
        <v>20</v>
      </c>
      <c r="B14" s="19">
        <f>B8+B9+B10+B11-B12-B13</f>
        <v>42587252</v>
      </c>
      <c r="C14" s="19">
        <f>C8+C9+C10+C11-C12-C13</f>
        <v>37438536</v>
      </c>
    </row>
    <row r="16" spans="1:3" x14ac:dyDescent="0.25">
      <c r="A16" s="13" t="s">
        <v>21</v>
      </c>
      <c r="B16" s="14"/>
      <c r="C16" s="14"/>
    </row>
    <row r="17" spans="1:3" x14ac:dyDescent="0.25">
      <c r="A17" s="15" t="s">
        <v>13</v>
      </c>
      <c r="B17" s="16">
        <f>B4</f>
        <v>2023</v>
      </c>
      <c r="C17" s="16">
        <f>C4</f>
        <v>2024</v>
      </c>
    </row>
    <row r="18" spans="1:3" x14ac:dyDescent="0.25">
      <c r="A18" s="17" t="s">
        <v>22</v>
      </c>
      <c r="B18" s="18">
        <v>28486506</v>
      </c>
      <c r="C18" s="18">
        <v>25213608</v>
      </c>
    </row>
    <row r="19" spans="1:3" x14ac:dyDescent="0.25">
      <c r="A19" s="17" t="s">
        <v>23</v>
      </c>
      <c r="B19" s="18">
        <v>4239998</v>
      </c>
      <c r="C19" s="18">
        <v>4580948</v>
      </c>
    </row>
    <row r="20" spans="1:3" x14ac:dyDescent="0.25">
      <c r="A20" s="17" t="s">
        <v>24</v>
      </c>
      <c r="B20" s="18">
        <v>2386988</v>
      </c>
      <c r="C20" s="18">
        <v>3003350</v>
      </c>
    </row>
    <row r="21" spans="1:3" x14ac:dyDescent="0.25">
      <c r="A21" s="17" t="s">
        <v>25</v>
      </c>
      <c r="B21" s="18">
        <v>1775656</v>
      </c>
      <c r="C21" s="18">
        <v>1203761</v>
      </c>
    </row>
    <row r="22" spans="1:3" x14ac:dyDescent="0.25">
      <c r="A22" s="17" t="s">
        <v>73</v>
      </c>
      <c r="B22" s="18">
        <v>5698104</v>
      </c>
      <c r="C22" s="18">
        <v>3436868</v>
      </c>
    </row>
    <row r="23" spans="1:3" x14ac:dyDescent="0.25">
      <c r="A23" s="11" t="s">
        <v>26</v>
      </c>
      <c r="B23" s="19">
        <f>SUM(B18:B22)</f>
        <v>42587252</v>
      </c>
      <c r="C23" s="19">
        <f>SUM(C18:C22)</f>
        <v>37438535</v>
      </c>
    </row>
    <row r="25" spans="1:3" x14ac:dyDescent="0.25">
      <c r="A25" s="20" t="s">
        <v>27</v>
      </c>
      <c r="B25" s="21">
        <f>B14-B23</f>
        <v>0</v>
      </c>
      <c r="C25" s="21">
        <f>C14-C23</f>
        <v>1</v>
      </c>
    </row>
    <row r="26" spans="1:3" x14ac:dyDescent="0.25">
      <c r="A26" s="20" t="s">
        <v>28</v>
      </c>
      <c r="B26" s="22" t="str">
        <f>IF(B14=0,"—",IF(ABS(B25)/ABS(B14)&lt;0.02,"ΟΚ","Έλεγξε τα στοιχεία"))</f>
        <v>ΟΚ</v>
      </c>
      <c r="C26" s="22" t="str">
        <f>IF(C14=0,"—",IF(ABS(C25)/ABS(C14)&lt;0.02,"ΟΚ","Έλεγξε τα στοιχεία"))</f>
        <v>ΟΚ</v>
      </c>
    </row>
    <row r="28" spans="1:3" x14ac:dyDescent="0.25">
      <c r="A28" s="13" t="s">
        <v>29</v>
      </c>
      <c r="B28" s="14"/>
      <c r="C28" s="14"/>
    </row>
    <row r="29" spans="1:3" x14ac:dyDescent="0.25">
      <c r="A29" s="11" t="s">
        <v>30</v>
      </c>
      <c r="B29" s="19">
        <f>IF(B14=0,B23,B14)</f>
        <v>42587252</v>
      </c>
      <c r="C29" s="19">
        <f>IF(C14=0,C23,C14)</f>
        <v>37438536</v>
      </c>
    </row>
    <row r="30" spans="1:3" x14ac:dyDescent="0.25">
      <c r="A30" s="10" t="s">
        <v>1769</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showGridLines="0" zoomScale="115" zoomScaleNormal="115" workbookViewId="0">
      <pane ySplit="2" topLeftCell="A3" activePane="bottomLeft" state="frozen"/>
      <selection pane="bottomLeft" activeCell="A17" sqref="A17"/>
    </sheetView>
  </sheetViews>
  <sheetFormatPr defaultColWidth="8.7109375" defaultRowHeight="15" x14ac:dyDescent="0.25"/>
  <cols>
    <col min="1" max="1" width="52" style="2" customWidth="1"/>
    <col min="2" max="3" width="18" style="2" customWidth="1"/>
    <col min="4" max="16384" width="8.7109375" style="2"/>
  </cols>
  <sheetData>
    <row r="1" spans="1:3" ht="19.5" x14ac:dyDescent="0.25">
      <c r="A1" s="1" t="s">
        <v>31</v>
      </c>
    </row>
    <row r="2" spans="1:3" x14ac:dyDescent="0.25">
      <c r="A2" s="10" t="s">
        <v>32</v>
      </c>
    </row>
    <row r="4" spans="1:3" x14ac:dyDescent="0.25">
      <c r="A4" s="15" t="s">
        <v>13</v>
      </c>
      <c r="B4" s="16">
        <f>'1.Προστιθέμενη Αξία'!B4</f>
        <v>2023</v>
      </c>
      <c r="C4" s="16">
        <f>'1.Προστιθέμενη Αξία'!C4</f>
        <v>2024</v>
      </c>
    </row>
    <row r="5" spans="1:3" x14ac:dyDescent="0.25">
      <c r="A5" s="17" t="s">
        <v>33</v>
      </c>
      <c r="B5" s="18">
        <v>735</v>
      </c>
      <c r="C5" s="18">
        <v>615</v>
      </c>
    </row>
    <row r="6" spans="1:3" x14ac:dyDescent="0.25">
      <c r="A6" s="17" t="s">
        <v>34</v>
      </c>
      <c r="B6" s="23">
        <v>0</v>
      </c>
      <c r="C6" s="23">
        <v>0</v>
      </c>
    </row>
    <row r="7" spans="1:3" x14ac:dyDescent="0.25">
      <c r="A7" s="17" t="s">
        <v>35</v>
      </c>
      <c r="B7" s="24">
        <v>0</v>
      </c>
      <c r="C7" s="24">
        <v>0</v>
      </c>
    </row>
    <row r="8" spans="1:3" x14ac:dyDescent="0.25">
      <c r="A8" s="17" t="s">
        <v>36</v>
      </c>
      <c r="B8" s="25">
        <f>B7/2080</f>
        <v>0</v>
      </c>
      <c r="C8" s="25">
        <f>C7/2080</f>
        <v>0</v>
      </c>
    </row>
    <row r="9" spans="1:3" x14ac:dyDescent="0.25">
      <c r="A9" s="11" t="s">
        <v>37</v>
      </c>
      <c r="B9" s="26">
        <f>B5+B6+B8</f>
        <v>735</v>
      </c>
      <c r="C9" s="26">
        <f>C5+C6+C8</f>
        <v>615</v>
      </c>
    </row>
    <row r="11" spans="1:3" ht="41.45" customHeight="1" x14ac:dyDescent="0.25">
      <c r="A11" s="9" t="s">
        <v>1760</v>
      </c>
    </row>
    <row r="12" spans="1:3" x14ac:dyDescent="0.25">
      <c r="A12" s="79" t="s">
        <v>1758</v>
      </c>
    </row>
    <row r="14" spans="1:3" x14ac:dyDescent="0.25">
      <c r="A14" s="13" t="s">
        <v>1766</v>
      </c>
      <c r="B14" s="14"/>
      <c r="C14" s="14"/>
    </row>
    <row r="15" spans="1:3" x14ac:dyDescent="0.25">
      <c r="A15" s="11" t="s">
        <v>1767</v>
      </c>
      <c r="B15" s="19">
        <f>IF(B9=0,'ΕΜΕ (Αναλυτικά)'!$Q$13,B9)</f>
        <v>735</v>
      </c>
      <c r="C15" s="19">
        <f>IF(C9=0,'ΕΜΕ (Αναλυτικά)'!$Q$13,C9)</f>
        <v>615</v>
      </c>
    </row>
    <row r="16" spans="1:3" x14ac:dyDescent="0.25">
      <c r="A16" s="10" t="s">
        <v>1768</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DC43-FA6A-4977-BBAC-065431BED70A}">
  <dimension ref="A1:D9"/>
  <sheetViews>
    <sheetView showGridLines="0" zoomScale="85" zoomScaleNormal="85" workbookViewId="0">
      <pane ySplit="2" topLeftCell="A3" activePane="bottomLeft" state="frozen"/>
      <selection pane="bottomLeft" activeCell="A13" sqref="A13"/>
    </sheetView>
  </sheetViews>
  <sheetFormatPr defaultColWidth="8.7109375" defaultRowHeight="15" x14ac:dyDescent="0.25"/>
  <cols>
    <col min="1" max="1" width="51.140625" style="2" customWidth="1"/>
    <col min="2" max="2" width="22" style="2" customWidth="1"/>
    <col min="3" max="3" width="24.28515625" style="2" customWidth="1"/>
    <col min="4" max="4" width="16" style="2" customWidth="1"/>
    <col min="5" max="5" width="8.7109375" style="2"/>
    <col min="6" max="6" width="18.140625" style="2" customWidth="1"/>
    <col min="7" max="16384" width="8.7109375" style="2"/>
  </cols>
  <sheetData>
    <row r="1" spans="1:4" ht="19.5" x14ac:dyDescent="0.25">
      <c r="A1" s="1" t="s">
        <v>1775</v>
      </c>
    </row>
    <row r="4" spans="1:4" x14ac:dyDescent="0.25">
      <c r="A4" s="13" t="s">
        <v>1774</v>
      </c>
      <c r="B4" s="14"/>
      <c r="C4" s="14"/>
      <c r="D4" s="14"/>
    </row>
    <row r="5" spans="1:4" s="83" customFormat="1" ht="13.5" x14ac:dyDescent="0.25">
      <c r="A5" s="15" t="s">
        <v>13</v>
      </c>
      <c r="B5" s="15">
        <v>2022</v>
      </c>
      <c r="C5" s="15">
        <v>2023</v>
      </c>
      <c r="D5" s="15">
        <v>2024</v>
      </c>
    </row>
    <row r="6" spans="1:4" x14ac:dyDescent="0.25">
      <c r="A6" s="84" t="s">
        <v>1770</v>
      </c>
      <c r="B6" s="18">
        <v>89721153</v>
      </c>
      <c r="C6" s="18">
        <v>102334485</v>
      </c>
      <c r="D6" s="18">
        <v>99538513</v>
      </c>
    </row>
    <row r="7" spans="1:4" x14ac:dyDescent="0.25">
      <c r="A7" s="84" t="s">
        <v>1771</v>
      </c>
      <c r="B7" s="18">
        <v>117928</v>
      </c>
      <c r="C7" s="18">
        <v>172334</v>
      </c>
      <c r="D7" s="18">
        <v>501241</v>
      </c>
    </row>
    <row r="8" spans="1:4" x14ac:dyDescent="0.25">
      <c r="A8" s="84" t="s">
        <v>1772</v>
      </c>
      <c r="B8" s="18">
        <v>89839081</v>
      </c>
      <c r="C8" s="18">
        <v>102506819</v>
      </c>
      <c r="D8" s="18">
        <v>100039754</v>
      </c>
    </row>
    <row r="9" spans="1:4" x14ac:dyDescent="0.25">
      <c r="A9" s="84" t="s">
        <v>1773</v>
      </c>
      <c r="B9" s="84"/>
      <c r="C9" s="85">
        <f>0.5*(B8+C8)</f>
        <v>96172950</v>
      </c>
      <c r="D9" s="85">
        <f>0.5*(C8+D8)</f>
        <v>101273286.5</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showGridLines="0" zoomScale="85" zoomScaleNormal="85" workbookViewId="0">
      <pane ySplit="2" topLeftCell="A3" activePane="bottomLeft" state="frozen"/>
      <selection pane="bottomLeft" activeCell="C7" sqref="C7"/>
    </sheetView>
  </sheetViews>
  <sheetFormatPr defaultColWidth="8.7109375" defaultRowHeight="15" x14ac:dyDescent="0.25"/>
  <cols>
    <col min="1" max="1" width="51.140625" style="2" customWidth="1"/>
    <col min="2" max="2" width="22" style="2" customWidth="1"/>
    <col min="3" max="3" width="24.28515625" style="2" customWidth="1"/>
    <col min="4" max="4" width="16" style="2" customWidth="1"/>
    <col min="5" max="5" width="8.7109375" style="2"/>
    <col min="6" max="6" width="18.140625" style="2" customWidth="1"/>
    <col min="7" max="16384" width="8.7109375" style="2"/>
  </cols>
  <sheetData>
    <row r="1" spans="1:7" ht="19.5" x14ac:dyDescent="0.25">
      <c r="A1" s="1" t="s">
        <v>1776</v>
      </c>
    </row>
    <row r="3" spans="1:7" x14ac:dyDescent="0.25">
      <c r="A3" s="13" t="s">
        <v>38</v>
      </c>
      <c r="B3" s="16">
        <f>'1.Προστιθέμενη Αξία'!B4</f>
        <v>2023</v>
      </c>
      <c r="C3" s="16">
        <f>'1.Προστιθέμενη Αξία'!C4</f>
        <v>2024</v>
      </c>
      <c r="D3" s="27" t="s">
        <v>39</v>
      </c>
    </row>
    <row r="4" spans="1:7" x14ac:dyDescent="0.25">
      <c r="A4" s="17" t="s">
        <v>40</v>
      </c>
      <c r="B4" s="28">
        <f>'1.Προστιθέμενη Αξία'!B29</f>
        <v>42587252</v>
      </c>
      <c r="C4" s="28">
        <f>'1.Προστιθέμενη Αξία'!C29</f>
        <v>37438536</v>
      </c>
      <c r="D4" s="29">
        <f>IFERROR(C4/B4-1,"-")</f>
        <v>-0.12089805653579155</v>
      </c>
    </row>
    <row r="5" spans="1:7" x14ac:dyDescent="0.25">
      <c r="A5" s="17" t="s">
        <v>41</v>
      </c>
      <c r="B5" s="30">
        <f>'2.Απασχόληση'!B15</f>
        <v>735</v>
      </c>
      <c r="C5" s="30">
        <f>'2.Απασχόληση'!C15</f>
        <v>615</v>
      </c>
      <c r="D5" s="29">
        <f>IFERROR(C5/B5-1,"-")</f>
        <v>-0.16326530612244894</v>
      </c>
    </row>
    <row r="6" spans="1:7" x14ac:dyDescent="0.25">
      <c r="A6" s="17" t="s">
        <v>42</v>
      </c>
      <c r="B6" s="28">
        <f>'1.Προστιθέμενη Αξία'!B18</f>
        <v>28486506</v>
      </c>
      <c r="C6" s="28">
        <f>'1.Προστιθέμενη Αξία'!C18</f>
        <v>25213608</v>
      </c>
      <c r="D6" s="29">
        <f>IFERROR(C6/B6-1,"-")</f>
        <v>-0.11489292509232263</v>
      </c>
    </row>
    <row r="7" spans="1:7" x14ac:dyDescent="0.25">
      <c r="A7" s="17" t="s">
        <v>1765</v>
      </c>
      <c r="B7" s="28">
        <f>+'3.Κεφάλαιο'!C9</f>
        <v>96172950</v>
      </c>
      <c r="C7" s="28">
        <f>+'3.Κεφάλαιο'!D9</f>
        <v>101273286.5</v>
      </c>
      <c r="D7" s="29">
        <f>IFERROR(C7/B7-1,"-")</f>
        <v>5.3032963010908984E-2</v>
      </c>
      <c r="G7" s="35" t="s">
        <v>1777</v>
      </c>
    </row>
    <row r="9" spans="1:7" x14ac:dyDescent="0.25">
      <c r="A9" s="13" t="s">
        <v>43</v>
      </c>
      <c r="B9" s="14"/>
      <c r="C9" s="14"/>
      <c r="D9" s="27" t="s">
        <v>39</v>
      </c>
    </row>
    <row r="10" spans="1:7" x14ac:dyDescent="0.25">
      <c r="A10" s="11" t="s">
        <v>44</v>
      </c>
      <c r="B10" s="21">
        <f>IFERROR(B4/B5,"-")</f>
        <v>57941.839455782312</v>
      </c>
      <c r="C10" s="21">
        <f>IFERROR(C4/C5,"-")</f>
        <v>60875.668292682923</v>
      </c>
      <c r="D10" s="29">
        <f>IFERROR(C10/B10-1,"-")</f>
        <v>5.063402999381017E-2</v>
      </c>
    </row>
    <row r="11" spans="1:7" x14ac:dyDescent="0.25">
      <c r="A11" s="17" t="s">
        <v>45</v>
      </c>
      <c r="B11" s="31">
        <f>IFERROR(B4/B6,"-")</f>
        <v>1.4949973857797794</v>
      </c>
      <c r="C11" s="31">
        <f>IFERROR(C4/C6,"-")</f>
        <v>1.4848543691168674</v>
      </c>
      <c r="D11" s="29">
        <f>IFERROR(C11/B11-1,"-")</f>
        <v>-6.7846383942814503E-3</v>
      </c>
    </row>
    <row r="12" spans="1:7" x14ac:dyDescent="0.25">
      <c r="A12" s="17" t="s">
        <v>46</v>
      </c>
      <c r="B12" s="31">
        <f>IFERROR(B4/B7,"-")</f>
        <v>0.44281944143337604</v>
      </c>
      <c r="C12" s="31">
        <f>IFERROR(C4/C7,"-")</f>
        <v>0.36967829616154502</v>
      </c>
      <c r="D12" s="29">
        <f>IFERROR(C12/B12-1,"-")</f>
        <v>-0.16517148622715883</v>
      </c>
    </row>
    <row r="13" spans="1:7" x14ac:dyDescent="0.25">
      <c r="A13" s="17" t="s">
        <v>1712</v>
      </c>
      <c r="B13" s="21">
        <f>IFERROR(B6/B5,"-")</f>
        <v>38757.151020408164</v>
      </c>
      <c r="C13" s="21">
        <f>IFERROR(C6/C5,"-")</f>
        <v>40997.736585365856</v>
      </c>
      <c r="D13" s="29">
        <f>IFERROR(C13/B13-1,"-")</f>
        <v>5.781089440185827E-2</v>
      </c>
    </row>
    <row r="15" spans="1:7" x14ac:dyDescent="0.25">
      <c r="A15" s="13" t="s">
        <v>47</v>
      </c>
      <c r="B15" s="14"/>
      <c r="C15" s="14"/>
      <c r="D15" s="14"/>
    </row>
    <row r="16" spans="1:7" x14ac:dyDescent="0.25">
      <c r="A16" s="17" t="s">
        <v>1716</v>
      </c>
      <c r="C16" s="38" t="s">
        <v>839</v>
      </c>
      <c r="D16" s="53" t="str">
        <f>IFERROR(VLOOKUP(C16,Δεδομένα!$S$6:$U$895,2,FALSE()),"-")</f>
        <v>Παραγωγή άλλων ειδών διατροφής  </v>
      </c>
      <c r="G16" s="35" t="s">
        <v>1761</v>
      </c>
    </row>
    <row r="17" spans="1:7" x14ac:dyDescent="0.25">
      <c r="A17" s="17" t="s">
        <v>48</v>
      </c>
      <c r="C17" s="28">
        <f>IFERROR(VLOOKUP(C16,Δεδομένα!$S$6:$V$895,3,FALSE()),"-")</f>
        <v>37547.870820234355</v>
      </c>
    </row>
    <row r="18" spans="1:7" x14ac:dyDescent="0.25">
      <c r="A18" s="17" t="s">
        <v>55</v>
      </c>
      <c r="C18" s="28">
        <f>IFERROR(VLOOKUP(C16,Δεδομένα!$S$6:$V$895,4,FALSE()),"-")</f>
        <v>82959.641255605384</v>
      </c>
    </row>
    <row r="19" spans="1:7" x14ac:dyDescent="0.25">
      <c r="A19" s="17" t="s">
        <v>1713</v>
      </c>
      <c r="C19" s="21">
        <f>+B10</f>
        <v>57941.839455782312</v>
      </c>
    </row>
    <row r="20" spans="1:7" x14ac:dyDescent="0.25">
      <c r="A20" s="11" t="s">
        <v>49</v>
      </c>
      <c r="C20" s="33">
        <f>IFERROR(C19/C17-1,"-")</f>
        <v>0.54314580800564993</v>
      </c>
    </row>
    <row r="21" spans="1:7" x14ac:dyDescent="0.25">
      <c r="A21" s="11" t="s">
        <v>50</v>
      </c>
      <c r="C21" s="37" t="str">
        <f>IF(C17="","-",IF(C19&gt;=C17,"Υψηλότερα από τον κλάδο","Χαμηλότερα από τον κλάδο"))</f>
        <v>Υψηλότερα από τον κλάδο</v>
      </c>
    </row>
    <row r="22" spans="1:7" x14ac:dyDescent="0.25">
      <c r="A22" s="11" t="s">
        <v>1714</v>
      </c>
      <c r="C22" s="33">
        <f>IFERROR(C19/C18-1,"-")</f>
        <v>-0.30156593520867814</v>
      </c>
    </row>
    <row r="24" spans="1:7" x14ac:dyDescent="0.25">
      <c r="A24" s="13" t="s">
        <v>51</v>
      </c>
      <c r="B24" s="14"/>
      <c r="C24" s="14"/>
      <c r="D24" s="14"/>
    </row>
    <row r="25" spans="1:7" x14ac:dyDescent="0.25">
      <c r="A25" s="17" t="s">
        <v>1715</v>
      </c>
      <c r="C25" s="36" t="s">
        <v>839</v>
      </c>
      <c r="D25" s="53" t="str">
        <f>IFERROR(VLOOKUP(C25,Δεδομένα!$A$6:$B$349,2,FALSE()),"-")</f>
        <v>Παραγωγή άλλων ειδών διατροφής  </v>
      </c>
      <c r="G25" s="35" t="s">
        <v>1761</v>
      </c>
    </row>
    <row r="26" spans="1:7" x14ac:dyDescent="0.25">
      <c r="A26" s="17" t="s">
        <v>52</v>
      </c>
      <c r="C26" s="32" t="s">
        <v>53</v>
      </c>
      <c r="D26" s="52">
        <f>IFERROR(VLOOKUP(C26,Δεδομένα!$AA$6:$AB$12,2,FALSE()),"-")</f>
        <v>8</v>
      </c>
    </row>
    <row r="27" spans="1:7" x14ac:dyDescent="0.25">
      <c r="A27" s="17" t="s">
        <v>54</v>
      </c>
      <c r="C27" s="28">
        <f>IFERROR(VLOOKUP(C25,Δεδομένα!$A$6:$H$349,$D$26,FALSE()),"-")</f>
        <v>52864.040660736973</v>
      </c>
    </row>
    <row r="28" spans="1:7" x14ac:dyDescent="0.25">
      <c r="A28" s="17" t="s">
        <v>55</v>
      </c>
      <c r="C28" s="28" t="str">
        <f>IFERROR(VLOOKUP(C25,Δεδομένα!$J$6:$Q$349,$D$26,FALSE()),"-")</f>
        <v/>
      </c>
    </row>
    <row r="29" spans="1:7" x14ac:dyDescent="0.25">
      <c r="A29" s="11" t="s">
        <v>56</v>
      </c>
      <c r="C29" s="33">
        <f>IFERROR(C19/C27-1,"-")</f>
        <v>9.6053928749655793E-2</v>
      </c>
    </row>
    <row r="30" spans="1:7" x14ac:dyDescent="0.25">
      <c r="A30" s="11" t="s">
        <v>50</v>
      </c>
      <c r="C30" s="37" t="str">
        <f>IF(C27="","-",IF(C19&gt;=C27,"Υψηλότερα από τον κλάδο","Χαμηλότερα από τον κλάδο"))</f>
        <v>Υψηλότερα από τον κλάδο</v>
      </c>
    </row>
    <row r="31" spans="1:7" x14ac:dyDescent="0.25">
      <c r="A31" s="11" t="s">
        <v>57</v>
      </c>
      <c r="C31" s="33" t="str">
        <f>IFERROR(C19/C28-1,"-")</f>
        <v>-</v>
      </c>
    </row>
    <row r="33" spans="1:1" x14ac:dyDescent="0.25">
      <c r="A33" s="35" t="s">
        <v>1723</v>
      </c>
    </row>
    <row r="34" spans="1:1" x14ac:dyDescent="0.25">
      <c r="A34" s="35" t="s">
        <v>1724</v>
      </c>
    </row>
  </sheetData>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xr:uid="{00000000-0002-0000-0300-000001000000}">
          <x14:formula1>
            <xm:f>Δεδομένα!$C$5:$H$5</xm:f>
          </x14:formula1>
          <xm:sqref>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6"/>
  <sheetViews>
    <sheetView showGridLines="0" zoomScale="115" zoomScaleNormal="115" workbookViewId="0">
      <pane ySplit="2" topLeftCell="A3" activePane="bottomLeft" state="frozen"/>
      <selection pane="bottomLeft" activeCell="A18" sqref="A18"/>
    </sheetView>
  </sheetViews>
  <sheetFormatPr defaultColWidth="8.7109375" defaultRowHeight="15" x14ac:dyDescent="0.25"/>
  <cols>
    <col min="1" max="1" width="48" style="2" customWidth="1"/>
    <col min="2" max="3" width="18" style="2" customWidth="1"/>
    <col min="4" max="16384" width="8.7109375" style="2"/>
  </cols>
  <sheetData>
    <row r="1" spans="1:3" ht="19.5" x14ac:dyDescent="0.25">
      <c r="A1" s="1" t="s">
        <v>1778</v>
      </c>
    </row>
    <row r="2" spans="1:3" ht="45.6" customHeight="1" x14ac:dyDescent="0.25">
      <c r="A2" s="9" t="s">
        <v>75</v>
      </c>
    </row>
    <row r="4" spans="1:3" x14ac:dyDescent="0.25">
      <c r="A4" s="15" t="s">
        <v>58</v>
      </c>
      <c r="B4" s="16">
        <f>'1.Προστιθέμενη Αξία'!B4</f>
        <v>2023</v>
      </c>
      <c r="C4" s="16">
        <f>'1.Προστιθέμενη Αξία'!C4</f>
        <v>2024</v>
      </c>
    </row>
    <row r="5" spans="1:3" x14ac:dyDescent="0.25">
      <c r="A5" s="17" t="s">
        <v>59</v>
      </c>
      <c r="B5" s="28">
        <f>'4.Δείκτες &amp; Σύγκριση'!B10</f>
        <v>57941.839455782312</v>
      </c>
      <c r="C5" s="28">
        <f>'4.Δείκτες &amp; Σύγκριση'!C10</f>
        <v>60875.668292682923</v>
      </c>
    </row>
    <row r="6" spans="1:3" x14ac:dyDescent="0.25">
      <c r="A6" s="17" t="s">
        <v>60</v>
      </c>
      <c r="B6" s="28">
        <f>IFERROR('4.Δείκτες &amp; Σύγκριση'!B7/'4.Δείκτες &amp; Σύγκριση'!B5,"-")</f>
        <v>130847.55102040817</v>
      </c>
      <c r="C6" s="28">
        <f>IFERROR('4.Δείκτες &amp; Σύγκριση'!C7/'4.Δείκτες &amp; Σύγκριση'!C5,"-")</f>
        <v>164672.01056910568</v>
      </c>
    </row>
    <row r="7" spans="1:3" x14ac:dyDescent="0.25">
      <c r="A7" s="17" t="s">
        <v>1780</v>
      </c>
      <c r="B7" s="34">
        <f>+(1-'1.Προστιθέμενη Αξία'!B18/'1.Προστιθέμενη Αξία'!B23)</f>
        <v>0.33110250926732721</v>
      </c>
      <c r="C7" s="10" t="s">
        <v>61</v>
      </c>
    </row>
    <row r="9" spans="1:3" x14ac:dyDescent="0.25">
      <c r="A9" s="13" t="s">
        <v>76</v>
      </c>
      <c r="B9" s="14"/>
    </row>
    <row r="10" spans="1:3" x14ac:dyDescent="0.25">
      <c r="A10" s="11" t="s">
        <v>62</v>
      </c>
      <c r="B10" s="33">
        <f>IFERROR(LN(C5/B5),"-")</f>
        <v>4.9393820021913303E-2</v>
      </c>
      <c r="C10" s="82" t="s">
        <v>1763</v>
      </c>
    </row>
    <row r="11" spans="1:3" x14ac:dyDescent="0.25">
      <c r="A11" s="17" t="s">
        <v>63</v>
      </c>
      <c r="B11" s="29">
        <f>IFERROR($B$7*LN(C6/B6),"-")</f>
        <v>7.6128005413283989E-2</v>
      </c>
    </row>
    <row r="12" spans="1:3" x14ac:dyDescent="0.25">
      <c r="A12" s="17" t="s">
        <v>64</v>
      </c>
      <c r="B12" s="29">
        <f>IFERROR(B10-B11,"-")</f>
        <v>-2.6734185391370686E-2</v>
      </c>
    </row>
    <row r="14" spans="1:3" ht="40.15" customHeight="1" x14ac:dyDescent="0.25">
      <c r="A14" s="9" t="s">
        <v>65</v>
      </c>
    </row>
    <row r="16" spans="1:3" x14ac:dyDescent="0.25">
      <c r="A16" s="86" t="s">
        <v>1779</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1E76-AC88-4643-B8A3-AA9FA3AFC4D8}">
  <dimension ref="A1:R20"/>
  <sheetViews>
    <sheetView zoomScaleNormal="100" workbookViewId="0">
      <selection activeCell="Q14" sqref="Q14"/>
    </sheetView>
  </sheetViews>
  <sheetFormatPr defaultColWidth="8.85546875" defaultRowHeight="15" x14ac:dyDescent="0.25"/>
  <cols>
    <col min="1" max="1" width="8.85546875" style="2"/>
    <col min="2" max="2" width="52.28515625" style="2" customWidth="1"/>
    <col min="3" max="14" width="4.5703125" style="2" customWidth="1"/>
    <col min="15" max="15" width="14.85546875" style="2" customWidth="1"/>
    <col min="16" max="16" width="12.7109375" style="2" customWidth="1"/>
    <col min="17" max="17" width="11.5703125" style="2" customWidth="1"/>
    <col min="18" max="16384" width="8.85546875" style="2"/>
  </cols>
  <sheetData>
    <row r="1" spans="1:18" x14ac:dyDescent="0.25">
      <c r="A1" s="90" t="s">
        <v>1752</v>
      </c>
      <c r="B1" s="90"/>
      <c r="C1" s="90"/>
      <c r="D1" s="90"/>
      <c r="E1" s="90"/>
      <c r="F1" s="90"/>
      <c r="G1" s="90"/>
      <c r="H1" s="90"/>
      <c r="I1" s="90"/>
      <c r="J1" s="90"/>
      <c r="K1" s="90"/>
      <c r="L1" s="90"/>
      <c r="M1" s="90"/>
      <c r="N1" s="90"/>
      <c r="O1" s="90"/>
      <c r="P1" s="90"/>
      <c r="Q1" s="90"/>
    </row>
    <row r="2" spans="1:18" x14ac:dyDescent="0.25">
      <c r="A2" s="61"/>
      <c r="B2" s="61"/>
      <c r="C2" s="90" t="s">
        <v>1746</v>
      </c>
      <c r="D2" s="91"/>
      <c r="E2" s="91"/>
      <c r="F2" s="90" t="s">
        <v>1747</v>
      </c>
      <c r="G2" s="91"/>
      <c r="H2" s="91"/>
      <c r="I2" s="90" t="s">
        <v>1748</v>
      </c>
      <c r="J2" s="91"/>
      <c r="K2" s="91"/>
      <c r="L2" s="90" t="s">
        <v>1749</v>
      </c>
      <c r="M2" s="91"/>
      <c r="N2" s="91"/>
      <c r="O2" s="62"/>
      <c r="P2" s="62"/>
      <c r="Q2" s="63"/>
    </row>
    <row r="3" spans="1:18" ht="54" x14ac:dyDescent="0.25">
      <c r="A3" s="64" t="s">
        <v>1725</v>
      </c>
      <c r="B3" s="64" t="s">
        <v>1726</v>
      </c>
      <c r="C3" s="65" t="s">
        <v>1727</v>
      </c>
      <c r="D3" s="65" t="s">
        <v>1728</v>
      </c>
      <c r="E3" s="65" t="s">
        <v>1729</v>
      </c>
      <c r="F3" s="65" t="s">
        <v>1730</v>
      </c>
      <c r="G3" s="65" t="s">
        <v>1729</v>
      </c>
      <c r="H3" s="65" t="s">
        <v>1727</v>
      </c>
      <c r="I3" s="65" t="s">
        <v>1727</v>
      </c>
      <c r="J3" s="65" t="s">
        <v>1730</v>
      </c>
      <c r="K3" s="65" t="s">
        <v>1731</v>
      </c>
      <c r="L3" s="65" t="s">
        <v>1732</v>
      </c>
      <c r="M3" s="65" t="s">
        <v>1733</v>
      </c>
      <c r="N3" s="65" t="s">
        <v>1734</v>
      </c>
      <c r="O3" s="66" t="s">
        <v>1735</v>
      </c>
      <c r="P3" s="66" t="s">
        <v>1736</v>
      </c>
      <c r="Q3" s="64" t="s">
        <v>1737</v>
      </c>
    </row>
    <row r="4" spans="1:18" x14ac:dyDescent="0.25">
      <c r="A4" s="67">
        <v>1</v>
      </c>
      <c r="B4" s="68" t="s">
        <v>1750</v>
      </c>
      <c r="C4" s="69">
        <v>0</v>
      </c>
      <c r="D4" s="70">
        <v>0</v>
      </c>
      <c r="E4" s="70">
        <v>0</v>
      </c>
      <c r="F4" s="70">
        <v>0</v>
      </c>
      <c r="G4" s="70">
        <v>0</v>
      </c>
      <c r="H4" s="70">
        <v>0</v>
      </c>
      <c r="I4" s="70">
        <v>0</v>
      </c>
      <c r="J4" s="70">
        <v>0</v>
      </c>
      <c r="K4" s="70">
        <v>0</v>
      </c>
      <c r="L4" s="70">
        <v>0</v>
      </c>
      <c r="M4" s="70">
        <v>0</v>
      </c>
      <c r="N4" s="70">
        <v>0</v>
      </c>
      <c r="O4" s="71"/>
      <c r="P4" s="71"/>
      <c r="Q4" s="77">
        <f>AVERAGE(C4:N4)</f>
        <v>0</v>
      </c>
    </row>
    <row r="5" spans="1:18" x14ac:dyDescent="0.25">
      <c r="A5" s="67">
        <v>2</v>
      </c>
      <c r="B5" s="68" t="s">
        <v>1738</v>
      </c>
      <c r="C5" s="69">
        <v>0</v>
      </c>
      <c r="D5" s="70">
        <v>0</v>
      </c>
      <c r="E5" s="70">
        <v>0</v>
      </c>
      <c r="F5" s="70">
        <v>0</v>
      </c>
      <c r="G5" s="70">
        <v>0</v>
      </c>
      <c r="H5" s="70">
        <v>0</v>
      </c>
      <c r="I5" s="70">
        <v>0</v>
      </c>
      <c r="J5" s="70">
        <v>0</v>
      </c>
      <c r="K5" s="70">
        <v>0</v>
      </c>
      <c r="L5" s="70">
        <v>0</v>
      </c>
      <c r="M5" s="70">
        <v>0</v>
      </c>
      <c r="N5" s="70">
        <v>0</v>
      </c>
      <c r="O5" s="71"/>
      <c r="P5" s="71"/>
      <c r="Q5" s="77">
        <f>AVERAGE(C5:N5)*(7/8)</f>
        <v>0</v>
      </c>
    </row>
    <row r="6" spans="1:18" x14ac:dyDescent="0.25">
      <c r="A6" s="67">
        <v>3</v>
      </c>
      <c r="B6" s="68" t="s">
        <v>1739</v>
      </c>
      <c r="C6" s="69">
        <v>0</v>
      </c>
      <c r="D6" s="70">
        <v>0</v>
      </c>
      <c r="E6" s="70">
        <v>0</v>
      </c>
      <c r="F6" s="70">
        <v>0</v>
      </c>
      <c r="G6" s="70">
        <v>0</v>
      </c>
      <c r="H6" s="70">
        <v>0</v>
      </c>
      <c r="I6" s="70">
        <v>0</v>
      </c>
      <c r="J6" s="70">
        <v>0</v>
      </c>
      <c r="K6" s="70">
        <v>0</v>
      </c>
      <c r="L6" s="70">
        <v>0</v>
      </c>
      <c r="M6" s="70">
        <v>0</v>
      </c>
      <c r="N6" s="70">
        <v>0</v>
      </c>
      <c r="O6" s="71"/>
      <c r="P6" s="71"/>
      <c r="Q6" s="77">
        <f>AVERAGE(C6:N6)*(6/8)</f>
        <v>0</v>
      </c>
    </row>
    <row r="7" spans="1:18" x14ac:dyDescent="0.25">
      <c r="A7" s="67">
        <v>4</v>
      </c>
      <c r="B7" s="68" t="s">
        <v>1740</v>
      </c>
      <c r="C7" s="69">
        <v>0</v>
      </c>
      <c r="D7" s="70">
        <v>0</v>
      </c>
      <c r="E7" s="70">
        <v>0</v>
      </c>
      <c r="F7" s="70">
        <v>0</v>
      </c>
      <c r="G7" s="70">
        <v>0</v>
      </c>
      <c r="H7" s="70">
        <v>0</v>
      </c>
      <c r="I7" s="70">
        <v>0</v>
      </c>
      <c r="J7" s="70">
        <v>0</v>
      </c>
      <c r="K7" s="70">
        <v>0</v>
      </c>
      <c r="L7" s="70">
        <v>0</v>
      </c>
      <c r="M7" s="70">
        <v>0</v>
      </c>
      <c r="N7" s="70">
        <v>0</v>
      </c>
      <c r="O7" s="71"/>
      <c r="P7" s="71"/>
      <c r="Q7" s="77">
        <f>AVERAGE(C7:N7)*(5/8)</f>
        <v>0</v>
      </c>
    </row>
    <row r="8" spans="1:18" x14ac:dyDescent="0.25">
      <c r="A8" s="67">
        <v>5</v>
      </c>
      <c r="B8" s="68" t="s">
        <v>1741</v>
      </c>
      <c r="C8" s="69">
        <v>0</v>
      </c>
      <c r="D8" s="70">
        <v>0</v>
      </c>
      <c r="E8" s="70">
        <v>0</v>
      </c>
      <c r="F8" s="70">
        <v>0</v>
      </c>
      <c r="G8" s="70">
        <v>0</v>
      </c>
      <c r="H8" s="70">
        <v>0</v>
      </c>
      <c r="I8" s="70">
        <v>0</v>
      </c>
      <c r="J8" s="70">
        <v>0</v>
      </c>
      <c r="K8" s="70">
        <v>0</v>
      </c>
      <c r="L8" s="70">
        <v>0</v>
      </c>
      <c r="M8" s="70">
        <v>0</v>
      </c>
      <c r="N8" s="70">
        <v>0</v>
      </c>
      <c r="O8" s="71"/>
      <c r="P8" s="71"/>
      <c r="Q8" s="77">
        <f>AVERAGE(C8:N8)*(4/8)</f>
        <v>0</v>
      </c>
    </row>
    <row r="9" spans="1:18" x14ac:dyDescent="0.25">
      <c r="A9" s="67">
        <v>6</v>
      </c>
      <c r="B9" s="68" t="s">
        <v>1742</v>
      </c>
      <c r="C9" s="69">
        <v>0</v>
      </c>
      <c r="D9" s="70">
        <v>0</v>
      </c>
      <c r="E9" s="70">
        <v>0</v>
      </c>
      <c r="F9" s="70">
        <v>0</v>
      </c>
      <c r="G9" s="70">
        <v>0</v>
      </c>
      <c r="H9" s="70">
        <v>0</v>
      </c>
      <c r="I9" s="70">
        <v>0</v>
      </c>
      <c r="J9" s="70">
        <v>0</v>
      </c>
      <c r="K9" s="70">
        <v>0</v>
      </c>
      <c r="L9" s="70">
        <v>0</v>
      </c>
      <c r="M9" s="70">
        <v>0</v>
      </c>
      <c r="N9" s="70">
        <v>0</v>
      </c>
      <c r="O9" s="71"/>
      <c r="P9" s="71"/>
      <c r="Q9" s="77">
        <f>AVERAGE(C9:N9)*(3/8)</f>
        <v>0</v>
      </c>
    </row>
    <row r="10" spans="1:18" x14ac:dyDescent="0.25">
      <c r="A10" s="67">
        <v>7</v>
      </c>
      <c r="B10" s="68" t="s">
        <v>1743</v>
      </c>
      <c r="C10" s="69">
        <v>0</v>
      </c>
      <c r="D10" s="70">
        <v>0</v>
      </c>
      <c r="E10" s="70">
        <v>0</v>
      </c>
      <c r="F10" s="70">
        <v>0</v>
      </c>
      <c r="G10" s="70">
        <v>0</v>
      </c>
      <c r="H10" s="70">
        <v>0</v>
      </c>
      <c r="I10" s="70">
        <v>0</v>
      </c>
      <c r="J10" s="70">
        <v>0</v>
      </c>
      <c r="K10" s="70">
        <v>0</v>
      </c>
      <c r="L10" s="70">
        <v>0</v>
      </c>
      <c r="M10" s="70">
        <v>0</v>
      </c>
      <c r="N10" s="70">
        <v>0</v>
      </c>
      <c r="O10" s="71"/>
      <c r="P10" s="71"/>
      <c r="Q10" s="77">
        <f>AVERAGE(C10:N10)*(2/8)</f>
        <v>0</v>
      </c>
    </row>
    <row r="11" spans="1:18" x14ac:dyDescent="0.25">
      <c r="A11" s="67">
        <v>8</v>
      </c>
      <c r="B11" s="68" t="s">
        <v>1744</v>
      </c>
      <c r="C11" s="69">
        <v>0</v>
      </c>
      <c r="D11" s="70">
        <v>0</v>
      </c>
      <c r="E11" s="70">
        <v>0</v>
      </c>
      <c r="F11" s="70">
        <v>0</v>
      </c>
      <c r="G11" s="70">
        <v>0</v>
      </c>
      <c r="H11" s="70">
        <v>0</v>
      </c>
      <c r="I11" s="70">
        <v>0</v>
      </c>
      <c r="J11" s="70">
        <v>0</v>
      </c>
      <c r="K11" s="70">
        <v>0</v>
      </c>
      <c r="L11" s="70">
        <v>0</v>
      </c>
      <c r="M11" s="70">
        <v>0</v>
      </c>
      <c r="N11" s="70">
        <v>0</v>
      </c>
      <c r="O11" s="71"/>
      <c r="P11" s="71"/>
      <c r="Q11" s="77">
        <f>AVERAGE(C11:N11)*(1/8)</f>
        <v>0</v>
      </c>
    </row>
    <row r="12" spans="1:18" ht="45.75" thickBot="1" x14ac:dyDescent="0.3">
      <c r="A12" s="67">
        <v>9</v>
      </c>
      <c r="B12" s="72" t="s">
        <v>1751</v>
      </c>
      <c r="C12" s="92"/>
      <c r="D12" s="93"/>
      <c r="E12" s="93"/>
      <c r="F12" s="93"/>
      <c r="G12" s="93"/>
      <c r="H12" s="93"/>
      <c r="I12" s="93"/>
      <c r="J12" s="93"/>
      <c r="K12" s="93"/>
      <c r="L12" s="93"/>
      <c r="M12" s="93"/>
      <c r="N12" s="94"/>
      <c r="O12" s="73">
        <v>0</v>
      </c>
      <c r="P12" s="71"/>
      <c r="Q12" s="77">
        <f>O12/2080</f>
        <v>0</v>
      </c>
    </row>
    <row r="13" spans="1:18" ht="15.75" thickBot="1" x14ac:dyDescent="0.3">
      <c r="A13" s="95" t="s">
        <v>1745</v>
      </c>
      <c r="B13" s="96"/>
      <c r="C13" s="96"/>
      <c r="D13" s="96"/>
      <c r="E13" s="96"/>
      <c r="F13" s="96"/>
      <c r="G13" s="96"/>
      <c r="H13" s="96"/>
      <c r="I13" s="96"/>
      <c r="J13" s="96"/>
      <c r="K13" s="96"/>
      <c r="L13" s="96"/>
      <c r="M13" s="96"/>
      <c r="N13" s="96"/>
      <c r="O13" s="96"/>
      <c r="P13" s="97"/>
      <c r="Q13" s="78">
        <f>SUM(Q4:Q12)</f>
        <v>0</v>
      </c>
    </row>
    <row r="15" spans="1:18" ht="15.75" x14ac:dyDescent="0.25">
      <c r="A15" s="74"/>
      <c r="B15" s="98" t="s">
        <v>1753</v>
      </c>
      <c r="C15" s="99"/>
      <c r="D15" s="99"/>
      <c r="E15" s="99"/>
      <c r="F15" s="99"/>
      <c r="G15" s="99"/>
      <c r="H15" s="99"/>
      <c r="I15" s="99"/>
      <c r="J15" s="99"/>
      <c r="K15" s="99"/>
      <c r="L15" s="75"/>
      <c r="M15" s="75"/>
      <c r="N15" s="75"/>
      <c r="O15" s="75"/>
      <c r="P15" s="75"/>
      <c r="Q15" s="75"/>
      <c r="R15" s="76"/>
    </row>
    <row r="16" spans="1:18" ht="46.9" customHeight="1" x14ac:dyDescent="0.25">
      <c r="A16" s="81">
        <v>1</v>
      </c>
      <c r="B16" s="87" t="s">
        <v>1754</v>
      </c>
      <c r="C16" s="88"/>
      <c r="D16" s="88"/>
      <c r="E16" s="88"/>
      <c r="F16" s="88"/>
      <c r="G16" s="88"/>
      <c r="H16" s="88"/>
      <c r="I16" s="88"/>
      <c r="J16" s="88"/>
      <c r="K16" s="88"/>
      <c r="L16" s="88"/>
      <c r="M16" s="88"/>
      <c r="N16" s="88"/>
      <c r="O16" s="88"/>
      <c r="P16" s="88"/>
      <c r="Q16" s="88"/>
      <c r="R16" s="89"/>
    </row>
    <row r="17" spans="1:18" ht="72" customHeight="1" x14ac:dyDescent="0.25">
      <c r="A17" s="81">
        <v>2</v>
      </c>
      <c r="B17" s="87" t="s">
        <v>1755</v>
      </c>
      <c r="C17" s="88"/>
      <c r="D17" s="88"/>
      <c r="E17" s="88"/>
      <c r="F17" s="88"/>
      <c r="G17" s="88"/>
      <c r="H17" s="88"/>
      <c r="I17" s="88"/>
      <c r="J17" s="88"/>
      <c r="K17" s="88"/>
      <c r="L17" s="88"/>
      <c r="M17" s="88"/>
      <c r="N17" s="88"/>
      <c r="O17" s="88"/>
      <c r="P17" s="88"/>
      <c r="Q17" s="88"/>
      <c r="R17" s="89"/>
    </row>
    <row r="18" spans="1:18" ht="58.15" customHeight="1" x14ac:dyDescent="0.25">
      <c r="A18" s="81">
        <v>3</v>
      </c>
      <c r="B18" s="87" t="s">
        <v>1756</v>
      </c>
      <c r="C18" s="88"/>
      <c r="D18" s="88"/>
      <c r="E18" s="88"/>
      <c r="F18" s="88"/>
      <c r="G18" s="88"/>
      <c r="H18" s="88"/>
      <c r="I18" s="88"/>
      <c r="J18" s="88"/>
      <c r="K18" s="88"/>
      <c r="L18" s="88"/>
      <c r="M18" s="88"/>
      <c r="N18" s="88"/>
      <c r="O18" s="88"/>
      <c r="P18" s="88"/>
      <c r="Q18" s="88"/>
      <c r="R18" s="89"/>
    </row>
    <row r="20" spans="1:18" x14ac:dyDescent="0.25">
      <c r="B20" s="80" t="s">
        <v>1757</v>
      </c>
    </row>
  </sheetData>
  <mergeCells count="11">
    <mergeCell ref="B18:R18"/>
    <mergeCell ref="B17:R17"/>
    <mergeCell ref="A1:Q1"/>
    <mergeCell ref="C2:E2"/>
    <mergeCell ref="F2:H2"/>
    <mergeCell ref="I2:K2"/>
    <mergeCell ref="L2:N2"/>
    <mergeCell ref="C12:N12"/>
    <mergeCell ref="A13:P13"/>
    <mergeCell ref="B15:K15"/>
    <mergeCell ref="B16:R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BC43-49DD-4A2D-A146-BC165F4825C5}">
  <dimension ref="A1:E891"/>
  <sheetViews>
    <sheetView showGridLines="0" zoomScale="85" zoomScaleNormal="85" workbookViewId="0">
      <selection activeCell="G18" sqref="G18"/>
    </sheetView>
  </sheetViews>
  <sheetFormatPr defaultColWidth="8.7109375" defaultRowHeight="15" x14ac:dyDescent="0.25"/>
  <cols>
    <col min="1" max="1" width="8.7109375" style="40"/>
    <col min="2" max="2" width="123.140625" style="40" customWidth="1"/>
    <col min="3" max="3" width="8.7109375" style="2"/>
    <col min="4" max="5" width="8.7109375" style="39"/>
    <col min="6" max="16384" width="8.7109375" style="2"/>
  </cols>
  <sheetData>
    <row r="1" spans="1:5" x14ac:dyDescent="0.25">
      <c r="A1" s="15" t="s">
        <v>410</v>
      </c>
      <c r="B1" s="15"/>
    </row>
    <row r="2" spans="1:5" x14ac:dyDescent="0.25">
      <c r="A2" s="56" t="s">
        <v>77</v>
      </c>
      <c r="B2" s="60" t="s">
        <v>78</v>
      </c>
      <c r="D2" s="39" t="s">
        <v>67</v>
      </c>
      <c r="E2" s="39">
        <v>3</v>
      </c>
    </row>
    <row r="3" spans="1:5" x14ac:dyDescent="0.25">
      <c r="A3" s="57" t="s">
        <v>842</v>
      </c>
      <c r="B3" s="56" t="s">
        <v>79</v>
      </c>
      <c r="D3" s="39" t="s">
        <v>68</v>
      </c>
      <c r="E3" s="39">
        <v>4</v>
      </c>
    </row>
    <row r="4" spans="1:5" x14ac:dyDescent="0.25">
      <c r="A4" s="57" t="s">
        <v>844</v>
      </c>
      <c r="B4" s="56" t="s">
        <v>80</v>
      </c>
      <c r="D4" s="39" t="s">
        <v>69</v>
      </c>
      <c r="E4" s="39">
        <v>5</v>
      </c>
    </row>
    <row r="5" spans="1:5" x14ac:dyDescent="0.25">
      <c r="A5" s="57" t="s">
        <v>849</v>
      </c>
      <c r="B5" s="56" t="s">
        <v>80</v>
      </c>
      <c r="D5" s="39" t="s">
        <v>70</v>
      </c>
      <c r="E5" s="39">
        <v>6</v>
      </c>
    </row>
    <row r="6" spans="1:5" x14ac:dyDescent="0.25">
      <c r="A6" s="57" t="s">
        <v>850</v>
      </c>
      <c r="B6" s="56" t="s">
        <v>81</v>
      </c>
      <c r="D6" s="39" t="s">
        <v>71</v>
      </c>
      <c r="E6" s="39">
        <v>7</v>
      </c>
    </row>
    <row r="7" spans="1:5" x14ac:dyDescent="0.25">
      <c r="A7" s="57" t="s">
        <v>851</v>
      </c>
      <c r="B7" s="56" t="s">
        <v>81</v>
      </c>
      <c r="D7" s="39" t="s">
        <v>53</v>
      </c>
      <c r="E7" s="39">
        <v>8</v>
      </c>
    </row>
    <row r="8" spans="1:5" x14ac:dyDescent="0.25">
      <c r="A8" s="57" t="s">
        <v>846</v>
      </c>
      <c r="B8" s="56" t="s">
        <v>82</v>
      </c>
    </row>
    <row r="9" spans="1:5" x14ac:dyDescent="0.25">
      <c r="A9" s="57" t="s">
        <v>857</v>
      </c>
      <c r="B9" s="56" t="s">
        <v>83</v>
      </c>
    </row>
    <row r="10" spans="1:5" x14ac:dyDescent="0.25">
      <c r="A10" s="57" t="s">
        <v>858</v>
      </c>
      <c r="B10" s="56" t="s">
        <v>83</v>
      </c>
    </row>
    <row r="11" spans="1:5" x14ac:dyDescent="0.25">
      <c r="A11" s="57" t="s">
        <v>841</v>
      </c>
      <c r="B11" s="56" t="s">
        <v>84</v>
      </c>
    </row>
    <row r="12" spans="1:5" x14ac:dyDescent="0.25">
      <c r="A12" s="57" t="s">
        <v>853</v>
      </c>
      <c r="B12" s="56" t="s">
        <v>84</v>
      </c>
    </row>
    <row r="13" spans="1:5" x14ac:dyDescent="0.25">
      <c r="A13" s="57" t="s">
        <v>852</v>
      </c>
      <c r="B13" s="56" t="s">
        <v>85</v>
      </c>
    </row>
    <row r="14" spans="1:5" x14ac:dyDescent="0.25">
      <c r="A14" s="57" t="s">
        <v>859</v>
      </c>
      <c r="B14" s="56" t="s">
        <v>86</v>
      </c>
    </row>
    <row r="15" spans="1:5" x14ac:dyDescent="0.25">
      <c r="A15" s="57" t="s">
        <v>860</v>
      </c>
      <c r="B15" s="56" t="s">
        <v>86</v>
      </c>
    </row>
    <row r="16" spans="1:5" x14ac:dyDescent="0.25">
      <c r="A16" s="57" t="s">
        <v>861</v>
      </c>
      <c r="B16" s="56" t="s">
        <v>87</v>
      </c>
    </row>
    <row r="17" spans="1:2" x14ac:dyDescent="0.25">
      <c r="A17" s="57" t="s">
        <v>856</v>
      </c>
      <c r="B17" s="56" t="s">
        <v>412</v>
      </c>
    </row>
    <row r="18" spans="1:2" x14ac:dyDescent="0.25">
      <c r="A18" s="57" t="s">
        <v>848</v>
      </c>
      <c r="B18" s="56" t="s">
        <v>413</v>
      </c>
    </row>
    <row r="19" spans="1:2" x14ac:dyDescent="0.25">
      <c r="A19" s="57" t="s">
        <v>862</v>
      </c>
      <c r="B19" s="56" t="s">
        <v>88</v>
      </c>
    </row>
    <row r="20" spans="1:2" x14ac:dyDescent="0.25">
      <c r="A20" s="57" t="s">
        <v>863</v>
      </c>
      <c r="B20" s="56" t="s">
        <v>89</v>
      </c>
    </row>
    <row r="21" spans="1:2" x14ac:dyDescent="0.25">
      <c r="A21" s="57" t="s">
        <v>864</v>
      </c>
      <c r="B21" s="56" t="s">
        <v>414</v>
      </c>
    </row>
    <row r="22" spans="1:2" x14ac:dyDescent="0.25">
      <c r="A22" s="57" t="s">
        <v>865</v>
      </c>
      <c r="B22" s="56" t="s">
        <v>415</v>
      </c>
    </row>
    <row r="23" spans="1:2" x14ac:dyDescent="0.25">
      <c r="A23" s="57" t="s">
        <v>866</v>
      </c>
      <c r="B23" s="56" t="s">
        <v>90</v>
      </c>
    </row>
    <row r="24" spans="1:2" x14ac:dyDescent="0.25">
      <c r="A24" s="57" t="s">
        <v>867</v>
      </c>
      <c r="B24" s="56" t="s">
        <v>416</v>
      </c>
    </row>
    <row r="25" spans="1:2" x14ac:dyDescent="0.25">
      <c r="A25" s="57" t="s">
        <v>868</v>
      </c>
      <c r="B25" s="56" t="s">
        <v>417</v>
      </c>
    </row>
    <row r="26" spans="1:2" x14ac:dyDescent="0.25">
      <c r="A26" s="57" t="s">
        <v>869</v>
      </c>
      <c r="B26" s="56" t="s">
        <v>418</v>
      </c>
    </row>
    <row r="27" spans="1:2" x14ac:dyDescent="0.25">
      <c r="A27" s="57" t="s">
        <v>870</v>
      </c>
      <c r="B27" s="56" t="s">
        <v>419</v>
      </c>
    </row>
    <row r="28" spans="1:2" x14ac:dyDescent="0.25">
      <c r="A28" s="57" t="s">
        <v>847</v>
      </c>
      <c r="B28" s="56" t="s">
        <v>91</v>
      </c>
    </row>
    <row r="29" spans="1:2" x14ac:dyDescent="0.25">
      <c r="A29" s="57" t="s">
        <v>871</v>
      </c>
      <c r="B29" s="56" t="s">
        <v>92</v>
      </c>
    </row>
    <row r="30" spans="1:2" x14ac:dyDescent="0.25">
      <c r="A30" s="57" t="s">
        <v>872</v>
      </c>
      <c r="B30" s="56" t="s">
        <v>92</v>
      </c>
    </row>
    <row r="31" spans="1:2" x14ac:dyDescent="0.25">
      <c r="A31" s="57" t="s">
        <v>873</v>
      </c>
      <c r="B31" s="56" t="s">
        <v>93</v>
      </c>
    </row>
    <row r="32" spans="1:2" x14ac:dyDescent="0.25">
      <c r="A32" s="57" t="s">
        <v>874</v>
      </c>
      <c r="B32" s="56" t="s">
        <v>93</v>
      </c>
    </row>
    <row r="33" spans="1:2" x14ac:dyDescent="0.25">
      <c r="A33" s="57" t="s">
        <v>77</v>
      </c>
      <c r="B33" s="60" t="s">
        <v>94</v>
      </c>
    </row>
    <row r="34" spans="1:2" x14ac:dyDescent="0.25">
      <c r="A34" s="56" t="s">
        <v>875</v>
      </c>
      <c r="B34" s="56" t="s">
        <v>95</v>
      </c>
    </row>
    <row r="35" spans="1:2" x14ac:dyDescent="0.25">
      <c r="A35" s="57" t="s">
        <v>840</v>
      </c>
      <c r="B35" s="56" t="s">
        <v>96</v>
      </c>
    </row>
    <row r="36" spans="1:2" x14ac:dyDescent="0.25">
      <c r="A36" s="57" t="s">
        <v>876</v>
      </c>
      <c r="B36" s="56" t="s">
        <v>420</v>
      </c>
    </row>
    <row r="37" spans="1:2" x14ac:dyDescent="0.25">
      <c r="A37" s="57" t="s">
        <v>877</v>
      </c>
      <c r="B37" s="56" t="s">
        <v>421</v>
      </c>
    </row>
    <row r="38" spans="1:2" x14ac:dyDescent="0.25">
      <c r="A38" s="57" t="s">
        <v>878</v>
      </c>
      <c r="B38" s="56" t="s">
        <v>422</v>
      </c>
    </row>
    <row r="39" spans="1:2" x14ac:dyDescent="0.25">
      <c r="A39" s="57" t="s">
        <v>855</v>
      </c>
      <c r="B39" s="56" t="s">
        <v>97</v>
      </c>
    </row>
    <row r="40" spans="1:2" x14ac:dyDescent="0.25">
      <c r="A40" s="57" t="s">
        <v>854</v>
      </c>
      <c r="B40" s="56" t="s">
        <v>97</v>
      </c>
    </row>
    <row r="41" spans="1:2" x14ac:dyDescent="0.25">
      <c r="A41" s="57" t="s">
        <v>843</v>
      </c>
      <c r="B41" s="56" t="s">
        <v>98</v>
      </c>
    </row>
    <row r="42" spans="1:2" x14ac:dyDescent="0.25">
      <c r="A42" s="57" t="s">
        <v>879</v>
      </c>
      <c r="B42" s="56" t="s">
        <v>423</v>
      </c>
    </row>
    <row r="43" spans="1:2" x14ac:dyDescent="0.25">
      <c r="A43" s="57" t="s">
        <v>880</v>
      </c>
      <c r="B43" s="56" t="s">
        <v>424</v>
      </c>
    </row>
    <row r="44" spans="1:2" x14ac:dyDescent="0.25">
      <c r="A44" s="57" t="s">
        <v>881</v>
      </c>
      <c r="B44" s="56" t="s">
        <v>425</v>
      </c>
    </row>
    <row r="45" spans="1:2" x14ac:dyDescent="0.25">
      <c r="A45" s="57" t="s">
        <v>882</v>
      </c>
      <c r="B45" s="56" t="s">
        <v>99</v>
      </c>
    </row>
    <row r="46" spans="1:2" x14ac:dyDescent="0.25">
      <c r="A46" s="57" t="s">
        <v>883</v>
      </c>
      <c r="B46" s="56" t="s">
        <v>426</v>
      </c>
    </row>
    <row r="47" spans="1:2" x14ac:dyDescent="0.25">
      <c r="A47" s="57" t="s">
        <v>884</v>
      </c>
      <c r="B47" s="56" t="s">
        <v>427</v>
      </c>
    </row>
    <row r="48" spans="1:2" x14ac:dyDescent="0.25">
      <c r="A48" s="57" t="s">
        <v>885</v>
      </c>
      <c r="B48" s="56" t="s">
        <v>100</v>
      </c>
    </row>
    <row r="49" spans="1:2" x14ac:dyDescent="0.25">
      <c r="A49" s="57" t="s">
        <v>886</v>
      </c>
      <c r="B49" s="56" t="s">
        <v>428</v>
      </c>
    </row>
    <row r="50" spans="1:2" x14ac:dyDescent="0.25">
      <c r="A50" s="57" t="s">
        <v>887</v>
      </c>
      <c r="B50" s="56" t="s">
        <v>429</v>
      </c>
    </row>
    <row r="51" spans="1:2" x14ac:dyDescent="0.25">
      <c r="A51" s="57" t="s">
        <v>888</v>
      </c>
      <c r="B51" s="56" t="s">
        <v>101</v>
      </c>
    </row>
    <row r="52" spans="1:2" x14ac:dyDescent="0.25">
      <c r="A52" s="57" t="s">
        <v>889</v>
      </c>
      <c r="B52" s="56" t="s">
        <v>430</v>
      </c>
    </row>
    <row r="53" spans="1:2" x14ac:dyDescent="0.25">
      <c r="A53" s="57" t="s">
        <v>890</v>
      </c>
      <c r="B53" s="56" t="s">
        <v>431</v>
      </c>
    </row>
    <row r="54" spans="1:2" x14ac:dyDescent="0.25">
      <c r="A54" s="57" t="s">
        <v>891</v>
      </c>
      <c r="B54" s="56" t="s">
        <v>102</v>
      </c>
    </row>
    <row r="55" spans="1:2" x14ac:dyDescent="0.25">
      <c r="A55" s="57" t="s">
        <v>892</v>
      </c>
      <c r="B55" s="56" t="s">
        <v>432</v>
      </c>
    </row>
    <row r="56" spans="1:2" x14ac:dyDescent="0.25">
      <c r="A56" s="57" t="s">
        <v>893</v>
      </c>
      <c r="B56" s="56" t="s">
        <v>433</v>
      </c>
    </row>
    <row r="57" spans="1:2" x14ac:dyDescent="0.25">
      <c r="A57" s="57" t="s">
        <v>894</v>
      </c>
      <c r="B57" s="56" t="s">
        <v>434</v>
      </c>
    </row>
    <row r="58" spans="1:2" x14ac:dyDescent="0.25">
      <c r="A58" s="57" t="s">
        <v>839</v>
      </c>
      <c r="B58" s="56" t="s">
        <v>103</v>
      </c>
    </row>
    <row r="59" spans="1:2" x14ac:dyDescent="0.25">
      <c r="A59" s="57" t="s">
        <v>895</v>
      </c>
      <c r="B59" s="56" t="s">
        <v>435</v>
      </c>
    </row>
    <row r="60" spans="1:2" x14ac:dyDescent="0.25">
      <c r="A60" s="57" t="s">
        <v>896</v>
      </c>
      <c r="B60" s="56" t="s">
        <v>436</v>
      </c>
    </row>
    <row r="61" spans="1:2" x14ac:dyDescent="0.25">
      <c r="A61" s="57" t="s">
        <v>897</v>
      </c>
      <c r="B61" s="56" t="s">
        <v>437</v>
      </c>
    </row>
    <row r="62" spans="1:2" x14ac:dyDescent="0.25">
      <c r="A62" s="57" t="s">
        <v>898</v>
      </c>
      <c r="B62" s="56" t="s">
        <v>438</v>
      </c>
    </row>
    <row r="63" spans="1:2" x14ac:dyDescent="0.25">
      <c r="A63" s="57" t="s">
        <v>899</v>
      </c>
      <c r="B63" s="56" t="s">
        <v>439</v>
      </c>
    </row>
    <row r="64" spans="1:2" x14ac:dyDescent="0.25">
      <c r="A64" s="57" t="s">
        <v>900</v>
      </c>
      <c r="B64" s="56" t="s">
        <v>440</v>
      </c>
    </row>
    <row r="65" spans="1:2" x14ac:dyDescent="0.25">
      <c r="A65" s="57" t="s">
        <v>901</v>
      </c>
      <c r="B65" s="56" t="s">
        <v>441</v>
      </c>
    </row>
    <row r="66" spans="1:2" x14ac:dyDescent="0.25">
      <c r="A66" s="57" t="s">
        <v>902</v>
      </c>
      <c r="B66" s="56" t="s">
        <v>104</v>
      </c>
    </row>
    <row r="67" spans="1:2" x14ac:dyDescent="0.25">
      <c r="A67" s="57" t="s">
        <v>903</v>
      </c>
      <c r="B67" s="56" t="s">
        <v>442</v>
      </c>
    </row>
    <row r="68" spans="1:2" x14ac:dyDescent="0.25">
      <c r="A68" s="57" t="s">
        <v>904</v>
      </c>
      <c r="B68" s="56" t="s">
        <v>443</v>
      </c>
    </row>
    <row r="69" spans="1:2" x14ac:dyDescent="0.25">
      <c r="A69" s="56" t="s">
        <v>845</v>
      </c>
      <c r="B69" s="56" t="s">
        <v>105</v>
      </c>
    </row>
    <row r="70" spans="1:2" x14ac:dyDescent="0.25">
      <c r="A70" s="57" t="s">
        <v>905</v>
      </c>
      <c r="B70" s="56" t="s">
        <v>105</v>
      </c>
    </row>
    <row r="71" spans="1:2" x14ac:dyDescent="0.25">
      <c r="A71" s="57" t="s">
        <v>906</v>
      </c>
      <c r="B71" s="56" t="s">
        <v>837</v>
      </c>
    </row>
    <row r="72" spans="1:2" x14ac:dyDescent="0.25">
      <c r="A72" s="57" t="s">
        <v>907</v>
      </c>
      <c r="B72" s="56" t="s">
        <v>444</v>
      </c>
    </row>
    <row r="73" spans="1:2" x14ac:dyDescent="0.25">
      <c r="A73" s="57" t="s">
        <v>908</v>
      </c>
      <c r="B73" s="56" t="s">
        <v>445</v>
      </c>
    </row>
    <row r="74" spans="1:2" x14ac:dyDescent="0.25">
      <c r="A74" s="57" t="s">
        <v>909</v>
      </c>
      <c r="B74" s="56" t="s">
        <v>446</v>
      </c>
    </row>
    <row r="75" spans="1:2" x14ac:dyDescent="0.25">
      <c r="A75" s="57" t="s">
        <v>910</v>
      </c>
      <c r="B75" s="56" t="s">
        <v>447</v>
      </c>
    </row>
    <row r="76" spans="1:2" x14ac:dyDescent="0.25">
      <c r="A76" s="57" t="s">
        <v>911</v>
      </c>
      <c r="B76" s="56" t="s">
        <v>448</v>
      </c>
    </row>
    <row r="77" spans="1:2" x14ac:dyDescent="0.25">
      <c r="A77" s="57" t="s">
        <v>912</v>
      </c>
      <c r="B77" s="56" t="s">
        <v>449</v>
      </c>
    </row>
    <row r="78" spans="1:2" x14ac:dyDescent="0.25">
      <c r="A78" s="57" t="s">
        <v>913</v>
      </c>
      <c r="B78" s="56" t="s">
        <v>106</v>
      </c>
    </row>
    <row r="79" spans="1:2" x14ac:dyDescent="0.25">
      <c r="A79" s="57" t="s">
        <v>914</v>
      </c>
      <c r="B79" s="56" t="s">
        <v>106</v>
      </c>
    </row>
    <row r="80" spans="1:2" x14ac:dyDescent="0.25">
      <c r="A80" s="57" t="s">
        <v>915</v>
      </c>
      <c r="B80" s="56" t="s">
        <v>106</v>
      </c>
    </row>
    <row r="81" spans="1:2" x14ac:dyDescent="0.25">
      <c r="A81" s="57" t="s">
        <v>916</v>
      </c>
      <c r="B81" s="56" t="s">
        <v>107</v>
      </c>
    </row>
    <row r="82" spans="1:2" x14ac:dyDescent="0.25">
      <c r="A82" s="57" t="s">
        <v>917</v>
      </c>
      <c r="B82" s="56" t="s">
        <v>108</v>
      </c>
    </row>
    <row r="83" spans="1:2" x14ac:dyDescent="0.25">
      <c r="A83" s="57" t="s">
        <v>918</v>
      </c>
      <c r="B83" s="56" t="s">
        <v>108</v>
      </c>
    </row>
    <row r="84" spans="1:2" x14ac:dyDescent="0.25">
      <c r="A84" s="57" t="s">
        <v>919</v>
      </c>
      <c r="B84" s="56" t="s">
        <v>109</v>
      </c>
    </row>
    <row r="85" spans="1:2" x14ac:dyDescent="0.25">
      <c r="A85" s="57" t="s">
        <v>920</v>
      </c>
      <c r="B85" s="56" t="s">
        <v>109</v>
      </c>
    </row>
    <row r="86" spans="1:2" x14ac:dyDescent="0.25">
      <c r="A86" s="57" t="s">
        <v>921</v>
      </c>
      <c r="B86" s="56" t="s">
        <v>110</v>
      </c>
    </row>
    <row r="87" spans="1:2" x14ac:dyDescent="0.25">
      <c r="A87" s="57" t="s">
        <v>922</v>
      </c>
      <c r="B87" s="56" t="s">
        <v>110</v>
      </c>
    </row>
    <row r="88" spans="1:2" x14ac:dyDescent="0.25">
      <c r="A88" s="57" t="s">
        <v>923</v>
      </c>
      <c r="B88" s="56" t="s">
        <v>111</v>
      </c>
    </row>
    <row r="89" spans="1:2" x14ac:dyDescent="0.25">
      <c r="A89" s="57" t="s">
        <v>924</v>
      </c>
      <c r="B89" s="56" t="s">
        <v>450</v>
      </c>
    </row>
    <row r="90" spans="1:2" x14ac:dyDescent="0.25">
      <c r="A90" s="57" t="s">
        <v>925</v>
      </c>
      <c r="B90" s="56" t="s">
        <v>451</v>
      </c>
    </row>
    <row r="91" spans="1:2" x14ac:dyDescent="0.25">
      <c r="A91" s="57" t="s">
        <v>926</v>
      </c>
      <c r="B91" s="56" t="s">
        <v>452</v>
      </c>
    </row>
    <row r="92" spans="1:2" x14ac:dyDescent="0.25">
      <c r="A92" s="57" t="s">
        <v>927</v>
      </c>
      <c r="B92" s="56" t="s">
        <v>453</v>
      </c>
    </row>
    <row r="93" spans="1:2" x14ac:dyDescent="0.25">
      <c r="A93" s="57" t="s">
        <v>928</v>
      </c>
      <c r="B93" s="56" t="s">
        <v>454</v>
      </c>
    </row>
    <row r="94" spans="1:2" x14ac:dyDescent="0.25">
      <c r="A94" s="57" t="s">
        <v>929</v>
      </c>
      <c r="B94" s="56" t="s">
        <v>455</v>
      </c>
    </row>
    <row r="95" spans="1:2" x14ac:dyDescent="0.25">
      <c r="A95" s="57" t="s">
        <v>930</v>
      </c>
      <c r="B95" s="56" t="s">
        <v>456</v>
      </c>
    </row>
    <row r="96" spans="1:2" x14ac:dyDescent="0.25">
      <c r="A96" s="57" t="s">
        <v>931</v>
      </c>
      <c r="B96" s="56" t="s">
        <v>112</v>
      </c>
    </row>
    <row r="97" spans="1:2" x14ac:dyDescent="0.25">
      <c r="A97" s="57" t="s">
        <v>932</v>
      </c>
      <c r="B97" s="56" t="s">
        <v>113</v>
      </c>
    </row>
    <row r="98" spans="1:2" x14ac:dyDescent="0.25">
      <c r="A98" s="57" t="s">
        <v>933</v>
      </c>
      <c r="B98" s="56" t="s">
        <v>457</v>
      </c>
    </row>
    <row r="99" spans="1:2" x14ac:dyDescent="0.25">
      <c r="A99" s="57" t="s">
        <v>934</v>
      </c>
      <c r="B99" s="56" t="s">
        <v>458</v>
      </c>
    </row>
    <row r="100" spans="1:2" x14ac:dyDescent="0.25">
      <c r="A100" s="57" t="s">
        <v>935</v>
      </c>
      <c r="B100" s="56" t="s">
        <v>459</v>
      </c>
    </row>
    <row r="101" spans="1:2" x14ac:dyDescent="0.25">
      <c r="A101" s="57" t="s">
        <v>936</v>
      </c>
      <c r="B101" s="56" t="s">
        <v>460</v>
      </c>
    </row>
    <row r="102" spans="1:2" x14ac:dyDescent="0.25">
      <c r="A102" s="57" t="s">
        <v>937</v>
      </c>
      <c r="B102" s="56" t="s">
        <v>461</v>
      </c>
    </row>
    <row r="103" spans="1:2" x14ac:dyDescent="0.25">
      <c r="A103" s="57" t="s">
        <v>938</v>
      </c>
      <c r="B103" s="56" t="s">
        <v>114</v>
      </c>
    </row>
    <row r="104" spans="1:2" x14ac:dyDescent="0.25">
      <c r="A104" s="57" t="s">
        <v>939</v>
      </c>
      <c r="B104" s="56" t="s">
        <v>114</v>
      </c>
    </row>
    <row r="105" spans="1:2" x14ac:dyDescent="0.25">
      <c r="A105" s="57" t="s">
        <v>940</v>
      </c>
      <c r="B105" s="56" t="s">
        <v>115</v>
      </c>
    </row>
    <row r="106" spans="1:2" x14ac:dyDescent="0.25">
      <c r="A106" s="57" t="s">
        <v>941</v>
      </c>
      <c r="B106" s="56" t="s">
        <v>462</v>
      </c>
    </row>
    <row r="107" spans="1:2" x14ac:dyDescent="0.25">
      <c r="A107" s="57" t="s">
        <v>942</v>
      </c>
      <c r="B107" s="56" t="s">
        <v>463</v>
      </c>
    </row>
    <row r="108" spans="1:2" x14ac:dyDescent="0.25">
      <c r="A108" s="57" t="s">
        <v>943</v>
      </c>
      <c r="B108" s="56" t="s">
        <v>116</v>
      </c>
    </row>
    <row r="109" spans="1:2" x14ac:dyDescent="0.25">
      <c r="A109" s="57" t="s">
        <v>944</v>
      </c>
      <c r="B109" s="56" t="s">
        <v>117</v>
      </c>
    </row>
    <row r="110" spans="1:2" x14ac:dyDescent="0.25">
      <c r="A110" s="57" t="s">
        <v>945</v>
      </c>
      <c r="B110" s="56" t="s">
        <v>464</v>
      </c>
    </row>
    <row r="111" spans="1:2" x14ac:dyDescent="0.25">
      <c r="A111" s="57" t="s">
        <v>946</v>
      </c>
      <c r="B111" s="56" t="s">
        <v>465</v>
      </c>
    </row>
    <row r="112" spans="1:2" x14ac:dyDescent="0.25">
      <c r="A112" s="57" t="s">
        <v>947</v>
      </c>
      <c r="B112" s="56" t="s">
        <v>118</v>
      </c>
    </row>
    <row r="113" spans="1:2" x14ac:dyDescent="0.25">
      <c r="A113" s="57" t="s">
        <v>948</v>
      </c>
      <c r="B113" s="56" t="s">
        <v>118</v>
      </c>
    </row>
    <row r="114" spans="1:2" x14ac:dyDescent="0.25">
      <c r="A114" s="57" t="s">
        <v>949</v>
      </c>
      <c r="B114" s="56" t="s">
        <v>119</v>
      </c>
    </row>
    <row r="115" spans="1:2" x14ac:dyDescent="0.25">
      <c r="A115" s="57" t="s">
        <v>950</v>
      </c>
      <c r="B115" s="56" t="s">
        <v>120</v>
      </c>
    </row>
    <row r="116" spans="1:2" x14ac:dyDescent="0.25">
      <c r="A116" s="57" t="s">
        <v>951</v>
      </c>
      <c r="B116" s="56" t="s">
        <v>120</v>
      </c>
    </row>
    <row r="117" spans="1:2" x14ac:dyDescent="0.25">
      <c r="A117" s="57" t="s">
        <v>952</v>
      </c>
      <c r="B117" s="56" t="s">
        <v>121</v>
      </c>
    </row>
    <row r="118" spans="1:2" x14ac:dyDescent="0.25">
      <c r="A118" s="57" t="s">
        <v>953</v>
      </c>
      <c r="B118" s="56" t="s">
        <v>466</v>
      </c>
    </row>
    <row r="119" spans="1:2" x14ac:dyDescent="0.25">
      <c r="A119" s="57" t="s">
        <v>954</v>
      </c>
      <c r="B119" s="56" t="s">
        <v>467</v>
      </c>
    </row>
    <row r="120" spans="1:2" x14ac:dyDescent="0.25">
      <c r="A120" s="57" t="s">
        <v>955</v>
      </c>
      <c r="B120" s="56" t="s">
        <v>468</v>
      </c>
    </row>
    <row r="121" spans="1:2" x14ac:dyDescent="0.25">
      <c r="A121" s="57" t="s">
        <v>956</v>
      </c>
      <c r="B121" s="56" t="s">
        <v>469</v>
      </c>
    </row>
    <row r="122" spans="1:2" x14ac:dyDescent="0.25">
      <c r="A122" s="57" t="s">
        <v>957</v>
      </c>
      <c r="B122" s="56" t="s">
        <v>470</v>
      </c>
    </row>
    <row r="123" spans="1:2" x14ac:dyDescent="0.25">
      <c r="A123" s="57" t="s">
        <v>958</v>
      </c>
      <c r="B123" s="56" t="s">
        <v>122</v>
      </c>
    </row>
    <row r="124" spans="1:2" x14ac:dyDescent="0.25">
      <c r="A124" s="57" t="s">
        <v>959</v>
      </c>
      <c r="B124" s="56" t="s">
        <v>123</v>
      </c>
    </row>
    <row r="125" spans="1:2" x14ac:dyDescent="0.25">
      <c r="A125" s="57" t="s">
        <v>960</v>
      </c>
      <c r="B125" s="56" t="s">
        <v>471</v>
      </c>
    </row>
    <row r="126" spans="1:2" x14ac:dyDescent="0.25">
      <c r="A126" s="57" t="s">
        <v>961</v>
      </c>
      <c r="B126" s="56" t="s">
        <v>472</v>
      </c>
    </row>
    <row r="127" spans="1:2" x14ac:dyDescent="0.25">
      <c r="A127" s="57" t="s">
        <v>962</v>
      </c>
      <c r="B127" s="56" t="s">
        <v>124</v>
      </c>
    </row>
    <row r="128" spans="1:2" x14ac:dyDescent="0.25">
      <c r="A128" s="57" t="s">
        <v>963</v>
      </c>
      <c r="B128" s="56" t="s">
        <v>473</v>
      </c>
    </row>
    <row r="129" spans="1:2" x14ac:dyDescent="0.25">
      <c r="A129" s="57" t="s">
        <v>964</v>
      </c>
      <c r="B129" s="56" t="s">
        <v>474</v>
      </c>
    </row>
    <row r="130" spans="1:2" x14ac:dyDescent="0.25">
      <c r="A130" s="57" t="s">
        <v>965</v>
      </c>
      <c r="B130" s="56" t="s">
        <v>475</v>
      </c>
    </row>
    <row r="131" spans="1:2" x14ac:dyDescent="0.25">
      <c r="A131" s="57" t="s">
        <v>966</v>
      </c>
      <c r="B131" s="56" t="s">
        <v>476</v>
      </c>
    </row>
    <row r="132" spans="1:2" x14ac:dyDescent="0.25">
      <c r="A132" s="57" t="s">
        <v>967</v>
      </c>
      <c r="B132" s="56" t="s">
        <v>477</v>
      </c>
    </row>
    <row r="133" spans="1:2" x14ac:dyDescent="0.25">
      <c r="A133" s="57" t="s">
        <v>968</v>
      </c>
      <c r="B133" s="56" t="s">
        <v>125</v>
      </c>
    </row>
    <row r="134" spans="1:2" x14ac:dyDescent="0.25">
      <c r="A134" s="57" t="s">
        <v>969</v>
      </c>
      <c r="B134" s="56" t="s">
        <v>126</v>
      </c>
    </row>
    <row r="135" spans="1:2" x14ac:dyDescent="0.25">
      <c r="A135" s="57" t="s">
        <v>970</v>
      </c>
      <c r="B135" s="56" t="s">
        <v>478</v>
      </c>
    </row>
    <row r="136" spans="1:2" x14ac:dyDescent="0.25">
      <c r="A136" s="57" t="s">
        <v>971</v>
      </c>
      <c r="B136" s="56" t="s">
        <v>479</v>
      </c>
    </row>
    <row r="137" spans="1:2" x14ac:dyDescent="0.25">
      <c r="A137" s="57" t="s">
        <v>972</v>
      </c>
      <c r="B137" s="56" t="s">
        <v>480</v>
      </c>
    </row>
    <row r="138" spans="1:2" x14ac:dyDescent="0.25">
      <c r="A138" s="57" t="s">
        <v>973</v>
      </c>
      <c r="B138" s="56" t="s">
        <v>481</v>
      </c>
    </row>
    <row r="139" spans="1:2" x14ac:dyDescent="0.25">
      <c r="A139" s="57" t="s">
        <v>974</v>
      </c>
      <c r="B139" s="56" t="s">
        <v>127</v>
      </c>
    </row>
    <row r="140" spans="1:2" x14ac:dyDescent="0.25">
      <c r="A140" s="57" t="s">
        <v>975</v>
      </c>
      <c r="B140" s="56" t="s">
        <v>127</v>
      </c>
    </row>
    <row r="141" spans="1:2" x14ac:dyDescent="0.25">
      <c r="A141" s="57" t="s">
        <v>976</v>
      </c>
      <c r="B141" s="56" t="s">
        <v>128</v>
      </c>
    </row>
    <row r="142" spans="1:2" x14ac:dyDescent="0.25">
      <c r="A142" s="57" t="s">
        <v>977</v>
      </c>
      <c r="B142" s="56" t="s">
        <v>129</v>
      </c>
    </row>
    <row r="143" spans="1:2" x14ac:dyDescent="0.25">
      <c r="A143" s="57" t="s">
        <v>978</v>
      </c>
      <c r="B143" s="56" t="s">
        <v>129</v>
      </c>
    </row>
    <row r="144" spans="1:2" x14ac:dyDescent="0.25">
      <c r="A144" s="57" t="s">
        <v>979</v>
      </c>
      <c r="B144" s="56" t="s">
        <v>130</v>
      </c>
    </row>
    <row r="145" spans="1:2" x14ac:dyDescent="0.25">
      <c r="A145" s="57" t="s">
        <v>980</v>
      </c>
      <c r="B145" s="56" t="s">
        <v>130</v>
      </c>
    </row>
    <row r="146" spans="1:2" x14ac:dyDescent="0.25">
      <c r="A146" s="57" t="s">
        <v>981</v>
      </c>
      <c r="B146" s="56" t="s">
        <v>131</v>
      </c>
    </row>
    <row r="147" spans="1:2" x14ac:dyDescent="0.25">
      <c r="A147" s="57" t="s">
        <v>982</v>
      </c>
      <c r="B147" s="56" t="s">
        <v>132</v>
      </c>
    </row>
    <row r="148" spans="1:2" x14ac:dyDescent="0.25">
      <c r="A148" s="57" t="s">
        <v>983</v>
      </c>
      <c r="B148" s="56" t="s">
        <v>482</v>
      </c>
    </row>
    <row r="149" spans="1:2" x14ac:dyDescent="0.25">
      <c r="A149" s="57" t="s">
        <v>984</v>
      </c>
      <c r="B149" s="56" t="s">
        <v>483</v>
      </c>
    </row>
    <row r="150" spans="1:2" x14ac:dyDescent="0.25">
      <c r="A150" s="57" t="s">
        <v>985</v>
      </c>
      <c r="B150" s="56" t="s">
        <v>484</v>
      </c>
    </row>
    <row r="151" spans="1:2" x14ac:dyDescent="0.25">
      <c r="A151" s="57" t="s">
        <v>986</v>
      </c>
      <c r="B151" s="56" t="s">
        <v>485</v>
      </c>
    </row>
    <row r="152" spans="1:2" x14ac:dyDescent="0.25">
      <c r="A152" s="57" t="s">
        <v>987</v>
      </c>
      <c r="B152" s="56" t="s">
        <v>486</v>
      </c>
    </row>
    <row r="153" spans="1:2" x14ac:dyDescent="0.25">
      <c r="A153" s="57" t="s">
        <v>988</v>
      </c>
      <c r="B153" s="56" t="s">
        <v>487</v>
      </c>
    </row>
    <row r="154" spans="1:2" x14ac:dyDescent="0.25">
      <c r="A154" s="57" t="s">
        <v>989</v>
      </c>
      <c r="B154" s="56" t="s">
        <v>488</v>
      </c>
    </row>
    <row r="155" spans="1:2" x14ac:dyDescent="0.25">
      <c r="A155" s="57" t="s">
        <v>990</v>
      </c>
      <c r="B155" s="56" t="s">
        <v>133</v>
      </c>
    </row>
    <row r="156" spans="1:2" x14ac:dyDescent="0.25">
      <c r="A156" s="57" t="s">
        <v>991</v>
      </c>
      <c r="B156" s="56" t="s">
        <v>133</v>
      </c>
    </row>
    <row r="157" spans="1:2" x14ac:dyDescent="0.25">
      <c r="A157" s="57" t="s">
        <v>992</v>
      </c>
      <c r="B157" s="56" t="s">
        <v>134</v>
      </c>
    </row>
    <row r="158" spans="1:2" x14ac:dyDescent="0.25">
      <c r="A158" s="57" t="s">
        <v>993</v>
      </c>
      <c r="B158" s="56" t="s">
        <v>134</v>
      </c>
    </row>
    <row r="159" spans="1:2" x14ac:dyDescent="0.25">
      <c r="A159" s="57" t="s">
        <v>994</v>
      </c>
      <c r="B159" s="56" t="s">
        <v>135</v>
      </c>
    </row>
    <row r="160" spans="1:2" x14ac:dyDescent="0.25">
      <c r="A160" s="57" t="s">
        <v>995</v>
      </c>
      <c r="B160" s="56" t="s">
        <v>489</v>
      </c>
    </row>
    <row r="161" spans="1:2" x14ac:dyDescent="0.25">
      <c r="A161" s="57" t="s">
        <v>996</v>
      </c>
      <c r="B161" s="56" t="s">
        <v>490</v>
      </c>
    </row>
    <row r="162" spans="1:2" x14ac:dyDescent="0.25">
      <c r="A162" s="57" t="s">
        <v>997</v>
      </c>
      <c r="B162" s="56" t="s">
        <v>136</v>
      </c>
    </row>
    <row r="163" spans="1:2" x14ac:dyDescent="0.25">
      <c r="A163" s="57" t="s">
        <v>998</v>
      </c>
      <c r="B163" s="56" t="s">
        <v>491</v>
      </c>
    </row>
    <row r="164" spans="1:2" x14ac:dyDescent="0.25">
      <c r="A164" s="57" t="s">
        <v>999</v>
      </c>
      <c r="B164" s="56" t="s">
        <v>492</v>
      </c>
    </row>
    <row r="165" spans="1:2" x14ac:dyDescent="0.25">
      <c r="A165" s="57" t="s">
        <v>1000</v>
      </c>
      <c r="B165" s="56" t="s">
        <v>493</v>
      </c>
    </row>
    <row r="166" spans="1:2" x14ac:dyDescent="0.25">
      <c r="A166" s="57" t="s">
        <v>1001</v>
      </c>
      <c r="B166" s="56" t="s">
        <v>494</v>
      </c>
    </row>
    <row r="167" spans="1:2" x14ac:dyDescent="0.25">
      <c r="A167" s="57" t="s">
        <v>1002</v>
      </c>
      <c r="B167" s="56" t="s">
        <v>137</v>
      </c>
    </row>
    <row r="168" spans="1:2" x14ac:dyDescent="0.25">
      <c r="A168" s="57" t="s">
        <v>1003</v>
      </c>
      <c r="B168" s="56" t="s">
        <v>137</v>
      </c>
    </row>
    <row r="169" spans="1:2" x14ac:dyDescent="0.25">
      <c r="A169" s="57" t="s">
        <v>1004</v>
      </c>
      <c r="B169" s="56" t="s">
        <v>138</v>
      </c>
    </row>
    <row r="170" spans="1:2" x14ac:dyDescent="0.25">
      <c r="A170" s="57" t="s">
        <v>1005</v>
      </c>
      <c r="B170" s="56" t="s">
        <v>139</v>
      </c>
    </row>
    <row r="171" spans="1:2" x14ac:dyDescent="0.25">
      <c r="A171" s="57" t="s">
        <v>1006</v>
      </c>
      <c r="B171" s="56" t="s">
        <v>139</v>
      </c>
    </row>
    <row r="172" spans="1:2" x14ac:dyDescent="0.25">
      <c r="A172" s="57" t="s">
        <v>1007</v>
      </c>
      <c r="B172" s="56" t="s">
        <v>140</v>
      </c>
    </row>
    <row r="173" spans="1:2" x14ac:dyDescent="0.25">
      <c r="A173" s="57" t="s">
        <v>1008</v>
      </c>
      <c r="B173" s="56" t="s">
        <v>140</v>
      </c>
    </row>
    <row r="174" spans="1:2" x14ac:dyDescent="0.25">
      <c r="A174" s="57" t="s">
        <v>1009</v>
      </c>
      <c r="B174" s="56" t="s">
        <v>141</v>
      </c>
    </row>
    <row r="175" spans="1:2" x14ac:dyDescent="0.25">
      <c r="A175" s="57" t="s">
        <v>1010</v>
      </c>
      <c r="B175" s="56" t="s">
        <v>142</v>
      </c>
    </row>
    <row r="176" spans="1:2" x14ac:dyDescent="0.25">
      <c r="A176" s="57" t="s">
        <v>1011</v>
      </c>
      <c r="B176" s="56" t="s">
        <v>495</v>
      </c>
    </row>
    <row r="177" spans="1:2" x14ac:dyDescent="0.25">
      <c r="A177" s="57" t="s">
        <v>1012</v>
      </c>
      <c r="B177" s="56" t="s">
        <v>496</v>
      </c>
    </row>
    <row r="178" spans="1:2" x14ac:dyDescent="0.25">
      <c r="A178" s="57" t="s">
        <v>1013</v>
      </c>
      <c r="B178" s="56" t="s">
        <v>143</v>
      </c>
    </row>
    <row r="179" spans="1:2" x14ac:dyDescent="0.25">
      <c r="A179" s="57" t="s">
        <v>1014</v>
      </c>
      <c r="B179" s="56" t="s">
        <v>497</v>
      </c>
    </row>
    <row r="180" spans="1:2" x14ac:dyDescent="0.25">
      <c r="A180" s="57" t="s">
        <v>1015</v>
      </c>
      <c r="B180" s="56" t="s">
        <v>498</v>
      </c>
    </row>
    <row r="181" spans="1:2" x14ac:dyDescent="0.25">
      <c r="A181" s="57" t="s">
        <v>1016</v>
      </c>
      <c r="B181" s="56" t="s">
        <v>499</v>
      </c>
    </row>
    <row r="182" spans="1:2" x14ac:dyDescent="0.25">
      <c r="A182" s="57" t="s">
        <v>1017</v>
      </c>
      <c r="B182" s="56" t="s">
        <v>500</v>
      </c>
    </row>
    <row r="183" spans="1:2" x14ac:dyDescent="0.25">
      <c r="A183" s="57" t="s">
        <v>1018</v>
      </c>
      <c r="B183" s="56" t="s">
        <v>144</v>
      </c>
    </row>
    <row r="184" spans="1:2" x14ac:dyDescent="0.25">
      <c r="A184" s="57" t="s">
        <v>1019</v>
      </c>
      <c r="B184" s="56" t="s">
        <v>145</v>
      </c>
    </row>
    <row r="185" spans="1:2" x14ac:dyDescent="0.25">
      <c r="A185" s="57" t="s">
        <v>1020</v>
      </c>
      <c r="B185" s="56" t="s">
        <v>501</v>
      </c>
    </row>
    <row r="186" spans="1:2" x14ac:dyDescent="0.25">
      <c r="A186" s="57" t="s">
        <v>1021</v>
      </c>
      <c r="B186" s="56" t="s">
        <v>502</v>
      </c>
    </row>
    <row r="187" spans="1:2" x14ac:dyDescent="0.25">
      <c r="A187" s="57" t="s">
        <v>1022</v>
      </c>
      <c r="B187" s="56" t="s">
        <v>503</v>
      </c>
    </row>
    <row r="188" spans="1:2" x14ac:dyDescent="0.25">
      <c r="A188" s="57" t="s">
        <v>1023</v>
      </c>
      <c r="B188" s="56" t="s">
        <v>504</v>
      </c>
    </row>
    <row r="189" spans="1:2" x14ac:dyDescent="0.25">
      <c r="A189" s="57" t="s">
        <v>1024</v>
      </c>
      <c r="B189" s="56" t="s">
        <v>505</v>
      </c>
    </row>
    <row r="190" spans="1:2" x14ac:dyDescent="0.25">
      <c r="A190" s="57" t="s">
        <v>1025</v>
      </c>
      <c r="B190" s="56" t="s">
        <v>146</v>
      </c>
    </row>
    <row r="191" spans="1:2" x14ac:dyDescent="0.25">
      <c r="A191" s="57" t="s">
        <v>1026</v>
      </c>
      <c r="B191" s="56" t="s">
        <v>146</v>
      </c>
    </row>
    <row r="192" spans="1:2" x14ac:dyDescent="0.25">
      <c r="A192" s="57" t="s">
        <v>1027</v>
      </c>
      <c r="B192" s="56" t="s">
        <v>147</v>
      </c>
    </row>
    <row r="193" spans="1:2" x14ac:dyDescent="0.25">
      <c r="A193" s="57" t="s">
        <v>1028</v>
      </c>
      <c r="B193" s="56" t="s">
        <v>506</v>
      </c>
    </row>
    <row r="194" spans="1:2" x14ac:dyDescent="0.25">
      <c r="A194" s="57" t="s">
        <v>1029</v>
      </c>
      <c r="B194" s="56" t="s">
        <v>507</v>
      </c>
    </row>
    <row r="195" spans="1:2" x14ac:dyDescent="0.25">
      <c r="A195" s="57" t="s">
        <v>1030</v>
      </c>
      <c r="B195" s="56" t="s">
        <v>148</v>
      </c>
    </row>
    <row r="196" spans="1:2" x14ac:dyDescent="0.25">
      <c r="A196" s="57" t="s">
        <v>1031</v>
      </c>
      <c r="B196" s="56" t="s">
        <v>508</v>
      </c>
    </row>
    <row r="197" spans="1:2" x14ac:dyDescent="0.25">
      <c r="A197" s="57" t="s">
        <v>1032</v>
      </c>
      <c r="B197" s="56" t="s">
        <v>509</v>
      </c>
    </row>
    <row r="198" spans="1:2" x14ac:dyDescent="0.25">
      <c r="A198" s="57" t="s">
        <v>1033</v>
      </c>
      <c r="B198" s="56" t="s">
        <v>510</v>
      </c>
    </row>
    <row r="199" spans="1:2" x14ac:dyDescent="0.25">
      <c r="A199" s="57" t="s">
        <v>1034</v>
      </c>
      <c r="B199" s="56" t="s">
        <v>511</v>
      </c>
    </row>
    <row r="200" spans="1:2" x14ac:dyDescent="0.25">
      <c r="A200" s="57" t="s">
        <v>1035</v>
      </c>
      <c r="B200" s="56" t="s">
        <v>512</v>
      </c>
    </row>
    <row r="201" spans="1:2" x14ac:dyDescent="0.25">
      <c r="A201" s="57" t="s">
        <v>1036</v>
      </c>
      <c r="B201" s="56" t="s">
        <v>149</v>
      </c>
    </row>
    <row r="202" spans="1:2" x14ac:dyDescent="0.25">
      <c r="A202" s="57" t="s">
        <v>1037</v>
      </c>
      <c r="B202" s="56" t="s">
        <v>513</v>
      </c>
    </row>
    <row r="203" spans="1:2" x14ac:dyDescent="0.25">
      <c r="A203" s="57" t="s">
        <v>1038</v>
      </c>
      <c r="B203" s="56" t="s">
        <v>514</v>
      </c>
    </row>
    <row r="204" spans="1:2" x14ac:dyDescent="0.25">
      <c r="A204" s="57" t="s">
        <v>1039</v>
      </c>
      <c r="B204" s="56" t="s">
        <v>150</v>
      </c>
    </row>
    <row r="205" spans="1:2" x14ac:dyDescent="0.25">
      <c r="A205" s="57" t="s">
        <v>1040</v>
      </c>
      <c r="B205" s="56" t="s">
        <v>515</v>
      </c>
    </row>
    <row r="206" spans="1:2" x14ac:dyDescent="0.25">
      <c r="A206" s="57" t="s">
        <v>1041</v>
      </c>
      <c r="B206" s="56" t="s">
        <v>516</v>
      </c>
    </row>
    <row r="207" spans="1:2" x14ac:dyDescent="0.25">
      <c r="A207" s="57" t="s">
        <v>1042</v>
      </c>
      <c r="B207" s="56" t="s">
        <v>517</v>
      </c>
    </row>
    <row r="208" spans="1:2" x14ac:dyDescent="0.25">
      <c r="A208" s="57" t="s">
        <v>1043</v>
      </c>
      <c r="B208" s="56" t="s">
        <v>518</v>
      </c>
    </row>
    <row r="209" spans="1:2" x14ac:dyDescent="0.25">
      <c r="A209" s="57" t="s">
        <v>1044</v>
      </c>
      <c r="B209" s="56" t="s">
        <v>519</v>
      </c>
    </row>
    <row r="210" spans="1:2" x14ac:dyDescent="0.25">
      <c r="A210" s="57" t="s">
        <v>1045</v>
      </c>
      <c r="B210" s="56" t="s">
        <v>520</v>
      </c>
    </row>
    <row r="211" spans="1:2" x14ac:dyDescent="0.25">
      <c r="A211" s="57" t="s">
        <v>1046</v>
      </c>
      <c r="B211" s="56" t="s">
        <v>151</v>
      </c>
    </row>
    <row r="212" spans="1:2" x14ac:dyDescent="0.25">
      <c r="A212" s="57" t="s">
        <v>1047</v>
      </c>
      <c r="B212" s="56" t="s">
        <v>151</v>
      </c>
    </row>
    <row r="213" spans="1:2" x14ac:dyDescent="0.25">
      <c r="A213" s="57" t="s">
        <v>1048</v>
      </c>
      <c r="B213" s="56" t="s">
        <v>152</v>
      </c>
    </row>
    <row r="214" spans="1:2" x14ac:dyDescent="0.25">
      <c r="A214" s="57" t="s">
        <v>1049</v>
      </c>
      <c r="B214" s="56" t="s">
        <v>521</v>
      </c>
    </row>
    <row r="215" spans="1:2" x14ac:dyDescent="0.25">
      <c r="A215" s="57" t="s">
        <v>1050</v>
      </c>
      <c r="B215" s="56" t="s">
        <v>522</v>
      </c>
    </row>
    <row r="216" spans="1:2" x14ac:dyDescent="0.25">
      <c r="A216" s="57" t="s">
        <v>1051</v>
      </c>
      <c r="B216" s="56" t="s">
        <v>153</v>
      </c>
    </row>
    <row r="217" spans="1:2" x14ac:dyDescent="0.25">
      <c r="A217" s="57" t="s">
        <v>1052</v>
      </c>
      <c r="B217" s="56" t="s">
        <v>154</v>
      </c>
    </row>
    <row r="218" spans="1:2" x14ac:dyDescent="0.25">
      <c r="A218" s="57" t="s">
        <v>1053</v>
      </c>
      <c r="B218" s="56" t="s">
        <v>154</v>
      </c>
    </row>
    <row r="219" spans="1:2" x14ac:dyDescent="0.25">
      <c r="A219" s="57" t="s">
        <v>1054</v>
      </c>
      <c r="B219" s="56" t="s">
        <v>155</v>
      </c>
    </row>
    <row r="220" spans="1:2" x14ac:dyDescent="0.25">
      <c r="A220" s="57" t="s">
        <v>1055</v>
      </c>
      <c r="B220" s="56" t="s">
        <v>155</v>
      </c>
    </row>
    <row r="221" spans="1:2" x14ac:dyDescent="0.25">
      <c r="A221" s="57" t="s">
        <v>1056</v>
      </c>
      <c r="B221" s="56" t="s">
        <v>156</v>
      </c>
    </row>
    <row r="222" spans="1:2" x14ac:dyDescent="0.25">
      <c r="A222" s="57" t="s">
        <v>1057</v>
      </c>
      <c r="B222" s="56" t="s">
        <v>523</v>
      </c>
    </row>
    <row r="223" spans="1:2" x14ac:dyDescent="0.25">
      <c r="A223" s="57" t="s">
        <v>1058</v>
      </c>
      <c r="B223" s="56" t="s">
        <v>524</v>
      </c>
    </row>
    <row r="224" spans="1:2" x14ac:dyDescent="0.25">
      <c r="A224" s="57" t="s">
        <v>1059</v>
      </c>
      <c r="B224" s="56" t="s">
        <v>525</v>
      </c>
    </row>
    <row r="225" spans="1:2" x14ac:dyDescent="0.25">
      <c r="A225" s="57" t="s">
        <v>1060</v>
      </c>
      <c r="B225" s="56" t="s">
        <v>526</v>
      </c>
    </row>
    <row r="226" spans="1:2" x14ac:dyDescent="0.25">
      <c r="A226" s="57" t="s">
        <v>1061</v>
      </c>
      <c r="B226" s="56" t="s">
        <v>157</v>
      </c>
    </row>
    <row r="227" spans="1:2" x14ac:dyDescent="0.25">
      <c r="A227" s="57" t="s">
        <v>1062</v>
      </c>
      <c r="B227" s="56" t="s">
        <v>527</v>
      </c>
    </row>
    <row r="228" spans="1:2" x14ac:dyDescent="0.25">
      <c r="A228" s="57" t="s">
        <v>1063</v>
      </c>
      <c r="B228" s="56" t="s">
        <v>528</v>
      </c>
    </row>
    <row r="229" spans="1:2" x14ac:dyDescent="0.25">
      <c r="A229" s="57" t="s">
        <v>1064</v>
      </c>
      <c r="B229" s="56" t="s">
        <v>529</v>
      </c>
    </row>
    <row r="230" spans="1:2" x14ac:dyDescent="0.25">
      <c r="A230" s="57" t="s">
        <v>1065</v>
      </c>
      <c r="B230" s="56" t="s">
        <v>530</v>
      </c>
    </row>
    <row r="231" spans="1:2" x14ac:dyDescent="0.25">
      <c r="A231" s="57" t="s">
        <v>1066</v>
      </c>
      <c r="B231" s="56" t="s">
        <v>531</v>
      </c>
    </row>
    <row r="232" spans="1:2" x14ac:dyDescent="0.25">
      <c r="A232" s="57" t="s">
        <v>1067</v>
      </c>
      <c r="B232" s="56" t="s">
        <v>532</v>
      </c>
    </row>
    <row r="233" spans="1:2" x14ac:dyDescent="0.25">
      <c r="A233" s="57" t="s">
        <v>1068</v>
      </c>
      <c r="B233" s="56" t="s">
        <v>158</v>
      </c>
    </row>
    <row r="234" spans="1:2" x14ac:dyDescent="0.25">
      <c r="A234" s="57" t="s">
        <v>1069</v>
      </c>
      <c r="B234" s="56" t="s">
        <v>533</v>
      </c>
    </row>
    <row r="235" spans="1:2" x14ac:dyDescent="0.25">
      <c r="A235" s="57" t="s">
        <v>1070</v>
      </c>
      <c r="B235" s="56" t="s">
        <v>534</v>
      </c>
    </row>
    <row r="236" spans="1:2" x14ac:dyDescent="0.25">
      <c r="A236" s="57" t="s">
        <v>1071</v>
      </c>
      <c r="B236" s="56" t="s">
        <v>535</v>
      </c>
    </row>
    <row r="237" spans="1:2" x14ac:dyDescent="0.25">
      <c r="A237" s="57" t="s">
        <v>1072</v>
      </c>
      <c r="B237" s="56" t="s">
        <v>536</v>
      </c>
    </row>
    <row r="238" spans="1:2" x14ac:dyDescent="0.25">
      <c r="A238" s="57" t="s">
        <v>1073</v>
      </c>
      <c r="B238" s="56" t="s">
        <v>159</v>
      </c>
    </row>
    <row r="239" spans="1:2" x14ac:dyDescent="0.25">
      <c r="A239" s="57" t="s">
        <v>1074</v>
      </c>
      <c r="B239" s="56" t="s">
        <v>160</v>
      </c>
    </row>
    <row r="240" spans="1:2" x14ac:dyDescent="0.25">
      <c r="A240" s="57" t="s">
        <v>1075</v>
      </c>
      <c r="B240" s="56" t="s">
        <v>537</v>
      </c>
    </row>
    <row r="241" spans="1:2" x14ac:dyDescent="0.25">
      <c r="A241" s="57" t="s">
        <v>1076</v>
      </c>
      <c r="B241" s="56" t="s">
        <v>538</v>
      </c>
    </row>
    <row r="242" spans="1:2" x14ac:dyDescent="0.25">
      <c r="A242" s="57" t="s">
        <v>1077</v>
      </c>
      <c r="B242" s="56" t="s">
        <v>161</v>
      </c>
    </row>
    <row r="243" spans="1:2" x14ac:dyDescent="0.25">
      <c r="A243" s="57" t="s">
        <v>1078</v>
      </c>
      <c r="B243" s="56" t="s">
        <v>539</v>
      </c>
    </row>
    <row r="244" spans="1:2" x14ac:dyDescent="0.25">
      <c r="A244" s="57" t="s">
        <v>1079</v>
      </c>
      <c r="B244" s="56" t="s">
        <v>540</v>
      </c>
    </row>
    <row r="245" spans="1:2" x14ac:dyDescent="0.25">
      <c r="A245" s="57" t="s">
        <v>1080</v>
      </c>
      <c r="B245" s="56" t="s">
        <v>162</v>
      </c>
    </row>
    <row r="246" spans="1:2" x14ac:dyDescent="0.25">
      <c r="A246" s="57" t="s">
        <v>1081</v>
      </c>
      <c r="B246" s="56" t="s">
        <v>162</v>
      </c>
    </row>
    <row r="247" spans="1:2" x14ac:dyDescent="0.25">
      <c r="A247" s="57" t="s">
        <v>1082</v>
      </c>
      <c r="B247" s="56" t="s">
        <v>163</v>
      </c>
    </row>
    <row r="248" spans="1:2" x14ac:dyDescent="0.25">
      <c r="A248" s="57" t="s">
        <v>1083</v>
      </c>
      <c r="B248" s="56" t="s">
        <v>163</v>
      </c>
    </row>
    <row r="249" spans="1:2" x14ac:dyDescent="0.25">
      <c r="A249" s="57" t="s">
        <v>1084</v>
      </c>
      <c r="B249" s="56" t="s">
        <v>164</v>
      </c>
    </row>
    <row r="250" spans="1:2" x14ac:dyDescent="0.25">
      <c r="A250" s="57" t="s">
        <v>1085</v>
      </c>
      <c r="B250" s="56" t="s">
        <v>164</v>
      </c>
    </row>
    <row r="251" spans="1:2" x14ac:dyDescent="0.25">
      <c r="A251" s="57" t="s">
        <v>1086</v>
      </c>
      <c r="B251" s="56" t="s">
        <v>165</v>
      </c>
    </row>
    <row r="252" spans="1:2" x14ac:dyDescent="0.25">
      <c r="A252" s="57" t="s">
        <v>1087</v>
      </c>
      <c r="B252" s="56" t="s">
        <v>541</v>
      </c>
    </row>
    <row r="253" spans="1:2" x14ac:dyDescent="0.25">
      <c r="A253" s="57" t="s">
        <v>1088</v>
      </c>
      <c r="B253" s="56" t="s">
        <v>542</v>
      </c>
    </row>
    <row r="254" spans="1:2" x14ac:dyDescent="0.25">
      <c r="A254" s="57" t="s">
        <v>1089</v>
      </c>
      <c r="B254" s="56" t="s">
        <v>166</v>
      </c>
    </row>
    <row r="255" spans="1:2" x14ac:dyDescent="0.25">
      <c r="A255" s="57" t="s">
        <v>1090</v>
      </c>
      <c r="B255" s="56" t="s">
        <v>543</v>
      </c>
    </row>
    <row r="256" spans="1:2" x14ac:dyDescent="0.25">
      <c r="A256" s="57" t="s">
        <v>1091</v>
      </c>
      <c r="B256" s="56" t="s">
        <v>544</v>
      </c>
    </row>
    <row r="257" spans="1:2" x14ac:dyDescent="0.25">
      <c r="A257" s="57" t="s">
        <v>1092</v>
      </c>
      <c r="B257" s="56" t="s">
        <v>545</v>
      </c>
    </row>
    <row r="258" spans="1:2" x14ac:dyDescent="0.25">
      <c r="A258" s="57" t="s">
        <v>1093</v>
      </c>
      <c r="B258" s="56" t="s">
        <v>167</v>
      </c>
    </row>
    <row r="259" spans="1:2" x14ac:dyDescent="0.25">
      <c r="A259" s="57" t="s">
        <v>1094</v>
      </c>
      <c r="B259" s="56" t="s">
        <v>546</v>
      </c>
    </row>
    <row r="260" spans="1:2" x14ac:dyDescent="0.25">
      <c r="A260" s="57" t="s">
        <v>1095</v>
      </c>
      <c r="B260" s="56" t="s">
        <v>547</v>
      </c>
    </row>
    <row r="261" spans="1:2" x14ac:dyDescent="0.25">
      <c r="A261" s="57" t="s">
        <v>1096</v>
      </c>
      <c r="B261" s="56" t="s">
        <v>548</v>
      </c>
    </row>
    <row r="262" spans="1:2" x14ac:dyDescent="0.25">
      <c r="A262" s="57" t="s">
        <v>1097</v>
      </c>
      <c r="B262" s="56" t="s">
        <v>549</v>
      </c>
    </row>
    <row r="263" spans="1:2" x14ac:dyDescent="0.25">
      <c r="A263" s="57" t="s">
        <v>1098</v>
      </c>
      <c r="B263" s="56" t="s">
        <v>550</v>
      </c>
    </row>
    <row r="264" spans="1:2" x14ac:dyDescent="0.25">
      <c r="A264" s="57" t="s">
        <v>1099</v>
      </c>
      <c r="B264" s="56" t="s">
        <v>168</v>
      </c>
    </row>
    <row r="265" spans="1:2" x14ac:dyDescent="0.25">
      <c r="A265" s="57" t="s">
        <v>1100</v>
      </c>
      <c r="B265" s="56" t="s">
        <v>169</v>
      </c>
    </row>
    <row r="266" spans="1:2" x14ac:dyDescent="0.25">
      <c r="A266" s="57" t="s">
        <v>1101</v>
      </c>
      <c r="B266" s="56" t="s">
        <v>551</v>
      </c>
    </row>
    <row r="267" spans="1:2" x14ac:dyDescent="0.25">
      <c r="A267" s="57" t="s">
        <v>1102</v>
      </c>
      <c r="B267" s="56" t="s">
        <v>552</v>
      </c>
    </row>
    <row r="268" spans="1:2" x14ac:dyDescent="0.25">
      <c r="A268" s="57" t="s">
        <v>1103</v>
      </c>
      <c r="B268" s="56" t="s">
        <v>170</v>
      </c>
    </row>
    <row r="269" spans="1:2" x14ac:dyDescent="0.25">
      <c r="A269" s="57" t="s">
        <v>1104</v>
      </c>
      <c r="B269" s="56" t="s">
        <v>170</v>
      </c>
    </row>
    <row r="270" spans="1:2" x14ac:dyDescent="0.25">
      <c r="A270" s="57" t="s">
        <v>1105</v>
      </c>
      <c r="B270" s="56" t="s">
        <v>171</v>
      </c>
    </row>
    <row r="271" spans="1:2" x14ac:dyDescent="0.25">
      <c r="A271" s="57" t="s">
        <v>1106</v>
      </c>
      <c r="B271" s="56" t="s">
        <v>553</v>
      </c>
    </row>
    <row r="272" spans="1:2" x14ac:dyDescent="0.25">
      <c r="A272" s="57" t="s">
        <v>1107</v>
      </c>
      <c r="B272" s="56" t="s">
        <v>172</v>
      </c>
    </row>
    <row r="273" spans="1:2" x14ac:dyDescent="0.25">
      <c r="A273" s="57" t="s">
        <v>1108</v>
      </c>
      <c r="B273" s="56" t="s">
        <v>172</v>
      </c>
    </row>
    <row r="274" spans="1:2" x14ac:dyDescent="0.25">
      <c r="A274" s="57" t="s">
        <v>1109</v>
      </c>
      <c r="B274" s="56" t="s">
        <v>173</v>
      </c>
    </row>
    <row r="275" spans="1:2" x14ac:dyDescent="0.25">
      <c r="A275" s="57" t="s">
        <v>1110</v>
      </c>
      <c r="B275" s="56" t="s">
        <v>554</v>
      </c>
    </row>
    <row r="276" spans="1:2" x14ac:dyDescent="0.25">
      <c r="A276" s="57" t="s">
        <v>1111</v>
      </c>
      <c r="B276" s="56" t="s">
        <v>555</v>
      </c>
    </row>
    <row r="277" spans="1:2" x14ac:dyDescent="0.25">
      <c r="A277" s="57" t="s">
        <v>1112</v>
      </c>
      <c r="B277" s="56" t="s">
        <v>174</v>
      </c>
    </row>
    <row r="278" spans="1:2" x14ac:dyDescent="0.25">
      <c r="A278" s="57" t="s">
        <v>1113</v>
      </c>
      <c r="B278" s="56" t="s">
        <v>174</v>
      </c>
    </row>
    <row r="279" spans="1:2" x14ac:dyDescent="0.25">
      <c r="A279" s="57" t="s">
        <v>1114</v>
      </c>
      <c r="B279" s="56" t="s">
        <v>175</v>
      </c>
    </row>
    <row r="280" spans="1:2" x14ac:dyDescent="0.25">
      <c r="A280" s="57" t="s">
        <v>1115</v>
      </c>
      <c r="B280" s="56" t="s">
        <v>175</v>
      </c>
    </row>
    <row r="281" spans="1:2" x14ac:dyDescent="0.25">
      <c r="A281" s="57" t="s">
        <v>1116</v>
      </c>
      <c r="B281" s="56" t="s">
        <v>176</v>
      </c>
    </row>
    <row r="282" spans="1:2" x14ac:dyDescent="0.25">
      <c r="A282" s="57" t="s">
        <v>1117</v>
      </c>
      <c r="B282" s="56" t="s">
        <v>176</v>
      </c>
    </row>
    <row r="283" spans="1:2" x14ac:dyDescent="0.25">
      <c r="A283" s="57" t="s">
        <v>1118</v>
      </c>
      <c r="B283" s="56" t="s">
        <v>177</v>
      </c>
    </row>
    <row r="284" spans="1:2" x14ac:dyDescent="0.25">
      <c r="A284" s="57" t="s">
        <v>1119</v>
      </c>
      <c r="B284" s="56" t="s">
        <v>178</v>
      </c>
    </row>
    <row r="285" spans="1:2" x14ac:dyDescent="0.25">
      <c r="A285" s="57" t="s">
        <v>1120</v>
      </c>
      <c r="B285" s="56" t="s">
        <v>556</v>
      </c>
    </row>
    <row r="286" spans="1:2" x14ac:dyDescent="0.25">
      <c r="A286" s="57" t="s">
        <v>1121</v>
      </c>
      <c r="B286" s="56" t="s">
        <v>557</v>
      </c>
    </row>
    <row r="287" spans="1:2" x14ac:dyDescent="0.25">
      <c r="A287" s="57" t="s">
        <v>1122</v>
      </c>
      <c r="B287" s="56" t="s">
        <v>179</v>
      </c>
    </row>
    <row r="288" spans="1:2" x14ac:dyDescent="0.25">
      <c r="A288" s="57" t="s">
        <v>1123</v>
      </c>
      <c r="B288" s="56" t="s">
        <v>179</v>
      </c>
    </row>
    <row r="289" spans="1:2" x14ac:dyDescent="0.25">
      <c r="A289" s="57" t="s">
        <v>1124</v>
      </c>
      <c r="B289" s="56" t="s">
        <v>180</v>
      </c>
    </row>
    <row r="290" spans="1:2" x14ac:dyDescent="0.25">
      <c r="A290" s="57" t="s">
        <v>1125</v>
      </c>
      <c r="B290" s="56" t="s">
        <v>558</v>
      </c>
    </row>
    <row r="291" spans="1:2" x14ac:dyDescent="0.25">
      <c r="A291" s="57" t="s">
        <v>1126</v>
      </c>
      <c r="B291" s="56" t="s">
        <v>559</v>
      </c>
    </row>
    <row r="292" spans="1:2" x14ac:dyDescent="0.25">
      <c r="A292" s="57" t="s">
        <v>1127</v>
      </c>
      <c r="B292" s="56" t="s">
        <v>560</v>
      </c>
    </row>
    <row r="293" spans="1:2" x14ac:dyDescent="0.25">
      <c r="A293" s="57" t="s">
        <v>1128</v>
      </c>
      <c r="B293" s="56" t="s">
        <v>181</v>
      </c>
    </row>
    <row r="294" spans="1:2" x14ac:dyDescent="0.25">
      <c r="A294" s="57" t="s">
        <v>1129</v>
      </c>
      <c r="B294" s="56" t="s">
        <v>181</v>
      </c>
    </row>
    <row r="295" spans="1:2" x14ac:dyDescent="0.25">
      <c r="A295" s="57" t="s">
        <v>1130</v>
      </c>
      <c r="B295" s="56" t="s">
        <v>182</v>
      </c>
    </row>
    <row r="296" spans="1:2" x14ac:dyDescent="0.25">
      <c r="A296" s="57" t="s">
        <v>1131</v>
      </c>
      <c r="B296" s="56" t="s">
        <v>561</v>
      </c>
    </row>
    <row r="297" spans="1:2" x14ac:dyDescent="0.25">
      <c r="A297" s="57" t="s">
        <v>1132</v>
      </c>
      <c r="B297" s="56" t="s">
        <v>562</v>
      </c>
    </row>
    <row r="298" spans="1:2" x14ac:dyDescent="0.25">
      <c r="A298" s="57" t="s">
        <v>1133</v>
      </c>
      <c r="B298" s="56" t="s">
        <v>183</v>
      </c>
    </row>
    <row r="299" spans="1:2" x14ac:dyDescent="0.25">
      <c r="A299" s="57" t="s">
        <v>1134</v>
      </c>
      <c r="B299" s="56" t="s">
        <v>183</v>
      </c>
    </row>
    <row r="300" spans="1:2" x14ac:dyDescent="0.25">
      <c r="A300" s="57" t="s">
        <v>1135</v>
      </c>
      <c r="B300" s="56" t="s">
        <v>184</v>
      </c>
    </row>
    <row r="301" spans="1:2" x14ac:dyDescent="0.25">
      <c r="A301" s="57" t="s">
        <v>1136</v>
      </c>
      <c r="B301" s="56" t="s">
        <v>185</v>
      </c>
    </row>
    <row r="302" spans="1:2" x14ac:dyDescent="0.25">
      <c r="A302" s="57" t="s">
        <v>1137</v>
      </c>
      <c r="B302" s="56" t="s">
        <v>563</v>
      </c>
    </row>
    <row r="303" spans="1:2" x14ac:dyDescent="0.25">
      <c r="A303" s="57" t="s">
        <v>1138</v>
      </c>
      <c r="B303" s="56" t="s">
        <v>564</v>
      </c>
    </row>
    <row r="304" spans="1:2" x14ac:dyDescent="0.25">
      <c r="A304" s="57" t="s">
        <v>1139</v>
      </c>
      <c r="B304" s="56" t="s">
        <v>565</v>
      </c>
    </row>
    <row r="305" spans="1:2" x14ac:dyDescent="0.25">
      <c r="A305" s="57" t="s">
        <v>1140</v>
      </c>
      <c r="B305" s="56" t="s">
        <v>566</v>
      </c>
    </row>
    <row r="306" spans="1:2" x14ac:dyDescent="0.25">
      <c r="A306" s="57" t="s">
        <v>1141</v>
      </c>
      <c r="B306" s="56" t="s">
        <v>567</v>
      </c>
    </row>
    <row r="307" spans="1:2" x14ac:dyDescent="0.25">
      <c r="A307" s="57" t="s">
        <v>1142</v>
      </c>
      <c r="B307" s="56" t="s">
        <v>186</v>
      </c>
    </row>
    <row r="308" spans="1:2" x14ac:dyDescent="0.25">
      <c r="A308" s="57" t="s">
        <v>1143</v>
      </c>
      <c r="B308" s="56" t="s">
        <v>568</v>
      </c>
    </row>
    <row r="309" spans="1:2" x14ac:dyDescent="0.25">
      <c r="A309" s="57" t="s">
        <v>1144</v>
      </c>
      <c r="B309" s="56" t="s">
        <v>569</v>
      </c>
    </row>
    <row r="310" spans="1:2" x14ac:dyDescent="0.25">
      <c r="A310" s="57" t="s">
        <v>1145</v>
      </c>
      <c r="B310" s="56" t="s">
        <v>570</v>
      </c>
    </row>
    <row r="311" spans="1:2" x14ac:dyDescent="0.25">
      <c r="A311" s="57" t="s">
        <v>1146</v>
      </c>
      <c r="B311" s="56" t="s">
        <v>571</v>
      </c>
    </row>
    <row r="312" spans="1:2" x14ac:dyDescent="0.25">
      <c r="A312" s="57" t="s">
        <v>1147</v>
      </c>
      <c r="B312" s="56" t="s">
        <v>572</v>
      </c>
    </row>
    <row r="313" spans="1:2" x14ac:dyDescent="0.25">
      <c r="A313" s="57" t="s">
        <v>1148</v>
      </c>
      <c r="B313" s="56" t="s">
        <v>573</v>
      </c>
    </row>
    <row r="314" spans="1:2" x14ac:dyDescent="0.25">
      <c r="A314" s="57" t="s">
        <v>1149</v>
      </c>
      <c r="B314" s="56" t="s">
        <v>187</v>
      </c>
    </row>
    <row r="315" spans="1:2" x14ac:dyDescent="0.25">
      <c r="A315" s="57" t="s">
        <v>1150</v>
      </c>
      <c r="B315" s="56" t="s">
        <v>187</v>
      </c>
    </row>
    <row r="316" spans="1:2" x14ac:dyDescent="0.25">
      <c r="A316" s="57" t="s">
        <v>1151</v>
      </c>
      <c r="B316" s="56" t="s">
        <v>188</v>
      </c>
    </row>
    <row r="317" spans="1:2" x14ac:dyDescent="0.25">
      <c r="A317" s="57" t="s">
        <v>1152</v>
      </c>
      <c r="B317" s="56" t="s">
        <v>574</v>
      </c>
    </row>
    <row r="318" spans="1:2" x14ac:dyDescent="0.25">
      <c r="A318" s="57" t="s">
        <v>1153</v>
      </c>
      <c r="B318" s="56" t="s">
        <v>575</v>
      </c>
    </row>
    <row r="319" spans="1:2" x14ac:dyDescent="0.25">
      <c r="A319" s="57" t="s">
        <v>1154</v>
      </c>
      <c r="B319" s="56" t="s">
        <v>189</v>
      </c>
    </row>
    <row r="320" spans="1:2" x14ac:dyDescent="0.25">
      <c r="A320" s="57" t="s">
        <v>1155</v>
      </c>
      <c r="B320" s="56" t="s">
        <v>576</v>
      </c>
    </row>
    <row r="321" spans="1:2" x14ac:dyDescent="0.25">
      <c r="A321" s="57" t="s">
        <v>1156</v>
      </c>
      <c r="B321" s="56" t="s">
        <v>577</v>
      </c>
    </row>
    <row r="322" spans="1:2" x14ac:dyDescent="0.25">
      <c r="A322" s="57" t="s">
        <v>1157</v>
      </c>
      <c r="B322" s="56" t="s">
        <v>578</v>
      </c>
    </row>
    <row r="323" spans="1:2" x14ac:dyDescent="0.25">
      <c r="A323" s="57" t="s">
        <v>1158</v>
      </c>
      <c r="B323" s="56" t="s">
        <v>579</v>
      </c>
    </row>
    <row r="324" spans="1:2" x14ac:dyDescent="0.25">
      <c r="A324" s="57" t="s">
        <v>1159</v>
      </c>
      <c r="B324" s="56" t="s">
        <v>580</v>
      </c>
    </row>
    <row r="325" spans="1:2" x14ac:dyDescent="0.25">
      <c r="A325" s="57" t="s">
        <v>1160</v>
      </c>
      <c r="B325" s="56" t="s">
        <v>581</v>
      </c>
    </row>
    <row r="326" spans="1:2" x14ac:dyDescent="0.25">
      <c r="A326" s="57" t="s">
        <v>1161</v>
      </c>
      <c r="B326" s="56" t="s">
        <v>582</v>
      </c>
    </row>
    <row r="327" spans="1:2" x14ac:dyDescent="0.25">
      <c r="A327" s="57" t="s">
        <v>1162</v>
      </c>
      <c r="B327" s="56" t="s">
        <v>190</v>
      </c>
    </row>
    <row r="328" spans="1:2" x14ac:dyDescent="0.25">
      <c r="A328" s="57" t="s">
        <v>1163</v>
      </c>
      <c r="B328" s="56" t="s">
        <v>191</v>
      </c>
    </row>
    <row r="329" spans="1:2" x14ac:dyDescent="0.25">
      <c r="A329" s="57" t="s">
        <v>1164</v>
      </c>
      <c r="B329" s="56" t="s">
        <v>191</v>
      </c>
    </row>
    <row r="330" spans="1:2" x14ac:dyDescent="0.25">
      <c r="A330" s="57" t="s">
        <v>1165</v>
      </c>
      <c r="B330" s="56" t="s">
        <v>192</v>
      </c>
    </row>
    <row r="331" spans="1:2" x14ac:dyDescent="0.25">
      <c r="A331" s="57" t="s">
        <v>1166</v>
      </c>
      <c r="B331" s="56" t="s">
        <v>192</v>
      </c>
    </row>
    <row r="332" spans="1:2" x14ac:dyDescent="0.25">
      <c r="A332" s="57" t="s">
        <v>1167</v>
      </c>
      <c r="B332" s="56" t="s">
        <v>193</v>
      </c>
    </row>
    <row r="333" spans="1:2" x14ac:dyDescent="0.25">
      <c r="A333" s="57" t="s">
        <v>1168</v>
      </c>
      <c r="B333" s="56" t="s">
        <v>583</v>
      </c>
    </row>
    <row r="334" spans="1:2" x14ac:dyDescent="0.25">
      <c r="A334" s="57" t="s">
        <v>1169</v>
      </c>
      <c r="B334" s="56" t="s">
        <v>584</v>
      </c>
    </row>
    <row r="335" spans="1:2" x14ac:dyDescent="0.25">
      <c r="A335" s="57" t="s">
        <v>1170</v>
      </c>
      <c r="B335" s="56" t="s">
        <v>194</v>
      </c>
    </row>
    <row r="336" spans="1:2" x14ac:dyDescent="0.25">
      <c r="A336" s="57" t="s">
        <v>1171</v>
      </c>
      <c r="B336" s="56" t="s">
        <v>195</v>
      </c>
    </row>
    <row r="337" spans="1:2" x14ac:dyDescent="0.25">
      <c r="A337" s="57" t="s">
        <v>1172</v>
      </c>
      <c r="B337" s="56" t="s">
        <v>585</v>
      </c>
    </row>
    <row r="338" spans="1:2" x14ac:dyDescent="0.25">
      <c r="A338" s="57" t="s">
        <v>1173</v>
      </c>
      <c r="B338" s="56" t="s">
        <v>586</v>
      </c>
    </row>
    <row r="339" spans="1:2" x14ac:dyDescent="0.25">
      <c r="A339" s="57" t="s">
        <v>1174</v>
      </c>
      <c r="B339" s="56" t="s">
        <v>196</v>
      </c>
    </row>
    <row r="340" spans="1:2" x14ac:dyDescent="0.25">
      <c r="A340" s="57" t="s">
        <v>1175</v>
      </c>
      <c r="B340" s="56" t="s">
        <v>196</v>
      </c>
    </row>
    <row r="341" spans="1:2" x14ac:dyDescent="0.25">
      <c r="A341" s="57" t="s">
        <v>1176</v>
      </c>
      <c r="B341" s="56" t="s">
        <v>197</v>
      </c>
    </row>
    <row r="342" spans="1:2" x14ac:dyDescent="0.25">
      <c r="A342" s="57" t="s">
        <v>1177</v>
      </c>
      <c r="B342" s="56" t="s">
        <v>197</v>
      </c>
    </row>
    <row r="343" spans="1:2" x14ac:dyDescent="0.25">
      <c r="A343" s="57" t="s">
        <v>1178</v>
      </c>
      <c r="B343" s="56" t="s">
        <v>198</v>
      </c>
    </row>
    <row r="344" spans="1:2" x14ac:dyDescent="0.25">
      <c r="A344" s="57" t="s">
        <v>1179</v>
      </c>
      <c r="B344" s="56" t="s">
        <v>198</v>
      </c>
    </row>
    <row r="345" spans="1:2" x14ac:dyDescent="0.25">
      <c r="A345" s="57" t="s">
        <v>1180</v>
      </c>
      <c r="B345" s="56" t="s">
        <v>199</v>
      </c>
    </row>
    <row r="346" spans="1:2" x14ac:dyDescent="0.25">
      <c r="A346" s="57" t="s">
        <v>1181</v>
      </c>
      <c r="B346" s="56" t="s">
        <v>587</v>
      </c>
    </row>
    <row r="347" spans="1:2" x14ac:dyDescent="0.25">
      <c r="A347" s="57" t="s">
        <v>1182</v>
      </c>
      <c r="B347" s="56" t="s">
        <v>588</v>
      </c>
    </row>
    <row r="348" spans="1:2" x14ac:dyDescent="0.25">
      <c r="A348" s="57" t="s">
        <v>1183</v>
      </c>
      <c r="B348" s="56" t="s">
        <v>589</v>
      </c>
    </row>
    <row r="349" spans="1:2" x14ac:dyDescent="0.25">
      <c r="A349" s="57" t="s">
        <v>1184</v>
      </c>
      <c r="B349" s="56" t="s">
        <v>200</v>
      </c>
    </row>
    <row r="350" spans="1:2" x14ac:dyDescent="0.25">
      <c r="A350" s="57" t="s">
        <v>1185</v>
      </c>
      <c r="B350" s="56" t="s">
        <v>200</v>
      </c>
    </row>
    <row r="351" spans="1:2" x14ac:dyDescent="0.25">
      <c r="A351" s="57" t="s">
        <v>1186</v>
      </c>
      <c r="B351" s="56" t="s">
        <v>590</v>
      </c>
    </row>
    <row r="352" spans="1:2" x14ac:dyDescent="0.25">
      <c r="A352" s="57" t="s">
        <v>1187</v>
      </c>
      <c r="B352" s="56" t="s">
        <v>591</v>
      </c>
    </row>
    <row r="353" spans="1:2" x14ac:dyDescent="0.25">
      <c r="A353" s="57" t="s">
        <v>1188</v>
      </c>
      <c r="B353" s="56" t="s">
        <v>592</v>
      </c>
    </row>
    <row r="354" spans="1:2" x14ac:dyDescent="0.25">
      <c r="A354" s="57" t="s">
        <v>1189</v>
      </c>
      <c r="B354" s="56" t="s">
        <v>593</v>
      </c>
    </row>
    <row r="355" spans="1:2" x14ac:dyDescent="0.25">
      <c r="A355" s="57" t="s">
        <v>1190</v>
      </c>
      <c r="B355" s="56" t="s">
        <v>201</v>
      </c>
    </row>
    <row r="356" spans="1:2" x14ac:dyDescent="0.25">
      <c r="A356" s="57" t="s">
        <v>1191</v>
      </c>
      <c r="B356" s="56" t="s">
        <v>202</v>
      </c>
    </row>
    <row r="357" spans="1:2" x14ac:dyDescent="0.25">
      <c r="A357" s="57" t="s">
        <v>1192</v>
      </c>
      <c r="B357" s="56" t="s">
        <v>594</v>
      </c>
    </row>
    <row r="358" spans="1:2" x14ac:dyDescent="0.25">
      <c r="A358" s="57" t="s">
        <v>1193</v>
      </c>
      <c r="B358" s="56" t="s">
        <v>595</v>
      </c>
    </row>
    <row r="359" spans="1:2" x14ac:dyDescent="0.25">
      <c r="A359" s="57" t="s">
        <v>1194</v>
      </c>
      <c r="B359" s="56" t="s">
        <v>596</v>
      </c>
    </row>
    <row r="360" spans="1:2" x14ac:dyDescent="0.25">
      <c r="A360" s="57" t="s">
        <v>1195</v>
      </c>
      <c r="B360" s="56" t="s">
        <v>203</v>
      </c>
    </row>
    <row r="361" spans="1:2" x14ac:dyDescent="0.25">
      <c r="A361" s="57" t="s">
        <v>1196</v>
      </c>
      <c r="B361" s="56" t="s">
        <v>203</v>
      </c>
    </row>
    <row r="362" spans="1:2" x14ac:dyDescent="0.25">
      <c r="A362" s="57" t="s">
        <v>1197</v>
      </c>
      <c r="B362" s="56" t="s">
        <v>204</v>
      </c>
    </row>
    <row r="363" spans="1:2" x14ac:dyDescent="0.25">
      <c r="A363" s="57" t="s">
        <v>1198</v>
      </c>
      <c r="B363" s="56" t="s">
        <v>204</v>
      </c>
    </row>
    <row r="364" spans="1:2" x14ac:dyDescent="0.25">
      <c r="A364" s="57" t="s">
        <v>1199</v>
      </c>
      <c r="B364" s="56" t="s">
        <v>205</v>
      </c>
    </row>
    <row r="365" spans="1:2" x14ac:dyDescent="0.25">
      <c r="A365" s="57" t="s">
        <v>1200</v>
      </c>
      <c r="B365" s="56" t="s">
        <v>205</v>
      </c>
    </row>
    <row r="366" spans="1:2" x14ac:dyDescent="0.25">
      <c r="A366" s="57" t="s">
        <v>1201</v>
      </c>
      <c r="B366" s="56" t="s">
        <v>206</v>
      </c>
    </row>
    <row r="367" spans="1:2" x14ac:dyDescent="0.25">
      <c r="A367" s="57" t="s">
        <v>1202</v>
      </c>
      <c r="B367" s="56" t="s">
        <v>206</v>
      </c>
    </row>
    <row r="368" spans="1:2" x14ac:dyDescent="0.25">
      <c r="A368" s="57" t="s">
        <v>1203</v>
      </c>
      <c r="B368" s="56" t="s">
        <v>207</v>
      </c>
    </row>
    <row r="369" spans="1:2" x14ac:dyDescent="0.25">
      <c r="A369" s="57" t="s">
        <v>1204</v>
      </c>
      <c r="B369" s="56" t="s">
        <v>597</v>
      </c>
    </row>
    <row r="370" spans="1:2" x14ac:dyDescent="0.25">
      <c r="A370" s="57" t="s">
        <v>1205</v>
      </c>
      <c r="B370" s="56" t="s">
        <v>598</v>
      </c>
    </row>
    <row r="371" spans="1:2" x14ac:dyDescent="0.25">
      <c r="A371" s="57" t="s">
        <v>1206</v>
      </c>
      <c r="B371" s="56" t="s">
        <v>208</v>
      </c>
    </row>
    <row r="372" spans="1:2" x14ac:dyDescent="0.25">
      <c r="A372" s="57" t="s">
        <v>1207</v>
      </c>
      <c r="B372" s="56" t="s">
        <v>209</v>
      </c>
    </row>
    <row r="373" spans="1:2" x14ac:dyDescent="0.25">
      <c r="A373" s="57" t="s">
        <v>1208</v>
      </c>
      <c r="B373" s="56" t="s">
        <v>599</v>
      </c>
    </row>
    <row r="374" spans="1:2" x14ac:dyDescent="0.25">
      <c r="A374" s="57" t="s">
        <v>1209</v>
      </c>
      <c r="B374" s="56" t="s">
        <v>600</v>
      </c>
    </row>
    <row r="375" spans="1:2" x14ac:dyDescent="0.25">
      <c r="A375" s="57" t="s">
        <v>1210</v>
      </c>
      <c r="B375" s="56" t="s">
        <v>601</v>
      </c>
    </row>
    <row r="376" spans="1:2" x14ac:dyDescent="0.25">
      <c r="A376" s="57" t="s">
        <v>1211</v>
      </c>
      <c r="B376" s="56" t="s">
        <v>602</v>
      </c>
    </row>
    <row r="377" spans="1:2" x14ac:dyDescent="0.25">
      <c r="A377" s="57" t="s">
        <v>1212</v>
      </c>
      <c r="B377" s="56" t="s">
        <v>603</v>
      </c>
    </row>
    <row r="378" spans="1:2" x14ac:dyDescent="0.25">
      <c r="A378" s="57" t="s">
        <v>1213</v>
      </c>
      <c r="B378" s="56" t="s">
        <v>604</v>
      </c>
    </row>
    <row r="379" spans="1:2" x14ac:dyDescent="0.25">
      <c r="A379" s="57" t="s">
        <v>1214</v>
      </c>
      <c r="B379" s="56" t="s">
        <v>605</v>
      </c>
    </row>
    <row r="380" spans="1:2" x14ac:dyDescent="0.25">
      <c r="A380" s="57" t="s">
        <v>1215</v>
      </c>
      <c r="B380" s="56" t="s">
        <v>606</v>
      </c>
    </row>
    <row r="381" spans="1:2" x14ac:dyDescent="0.25">
      <c r="A381" s="57" t="s">
        <v>1216</v>
      </c>
      <c r="B381" s="56" t="s">
        <v>210</v>
      </c>
    </row>
    <row r="382" spans="1:2" x14ac:dyDescent="0.25">
      <c r="A382" s="57" t="s">
        <v>1217</v>
      </c>
      <c r="B382" s="56" t="s">
        <v>210</v>
      </c>
    </row>
    <row r="383" spans="1:2" x14ac:dyDescent="0.25">
      <c r="A383" s="57" t="s">
        <v>77</v>
      </c>
      <c r="B383" s="60" t="s">
        <v>211</v>
      </c>
    </row>
    <row r="384" spans="1:2" x14ac:dyDescent="0.25">
      <c r="A384" s="57" t="s">
        <v>1218</v>
      </c>
      <c r="B384" s="56" t="s">
        <v>212</v>
      </c>
    </row>
    <row r="385" spans="1:2" x14ac:dyDescent="0.25">
      <c r="A385" s="57" t="s">
        <v>1219</v>
      </c>
      <c r="B385" s="56" t="s">
        <v>213</v>
      </c>
    </row>
    <row r="386" spans="1:2" x14ac:dyDescent="0.25">
      <c r="A386" s="57" t="s">
        <v>1220</v>
      </c>
      <c r="B386" s="56" t="s">
        <v>607</v>
      </c>
    </row>
    <row r="387" spans="1:2" x14ac:dyDescent="0.25">
      <c r="A387" s="57" t="s">
        <v>1221</v>
      </c>
      <c r="B387" s="56" t="s">
        <v>608</v>
      </c>
    </row>
    <row r="388" spans="1:2" x14ac:dyDescent="0.25">
      <c r="A388" s="57" t="s">
        <v>1222</v>
      </c>
      <c r="B388" s="56" t="s">
        <v>609</v>
      </c>
    </row>
    <row r="389" spans="1:2" x14ac:dyDescent="0.25">
      <c r="A389" s="57" t="s">
        <v>1223</v>
      </c>
      <c r="B389" s="56" t="s">
        <v>610</v>
      </c>
    </row>
    <row r="390" spans="1:2" x14ac:dyDescent="0.25">
      <c r="A390" s="57" t="s">
        <v>1224</v>
      </c>
      <c r="B390" s="56" t="s">
        <v>214</v>
      </c>
    </row>
    <row r="391" spans="1:2" x14ac:dyDescent="0.25">
      <c r="A391" s="57" t="s">
        <v>1225</v>
      </c>
      <c r="B391" s="56" t="s">
        <v>611</v>
      </c>
    </row>
    <row r="392" spans="1:2" x14ac:dyDescent="0.25">
      <c r="A392" s="57" t="s">
        <v>1226</v>
      </c>
      <c r="B392" s="56" t="s">
        <v>612</v>
      </c>
    </row>
    <row r="393" spans="1:2" x14ac:dyDescent="0.25">
      <c r="A393" s="57" t="s">
        <v>1227</v>
      </c>
      <c r="B393" s="56" t="s">
        <v>613</v>
      </c>
    </row>
    <row r="394" spans="1:2" x14ac:dyDescent="0.25">
      <c r="A394" s="57" t="s">
        <v>1228</v>
      </c>
      <c r="B394" s="56" t="s">
        <v>215</v>
      </c>
    </row>
    <row r="395" spans="1:2" x14ac:dyDescent="0.25">
      <c r="A395" s="57" t="s">
        <v>1229</v>
      </c>
      <c r="B395" s="56" t="s">
        <v>215</v>
      </c>
    </row>
    <row r="396" spans="1:2" x14ac:dyDescent="0.25">
      <c r="A396" s="57" t="s">
        <v>77</v>
      </c>
      <c r="B396" s="60" t="s">
        <v>216</v>
      </c>
    </row>
    <row r="397" spans="1:2" x14ac:dyDescent="0.25">
      <c r="A397" s="57" t="s">
        <v>1230</v>
      </c>
      <c r="B397" s="56" t="s">
        <v>217</v>
      </c>
    </row>
    <row r="398" spans="1:2" x14ac:dyDescent="0.25">
      <c r="A398" s="57" t="s">
        <v>1231</v>
      </c>
      <c r="B398" s="56" t="s">
        <v>217</v>
      </c>
    </row>
    <row r="399" spans="1:2" x14ac:dyDescent="0.25">
      <c r="A399" s="57" t="s">
        <v>1232</v>
      </c>
      <c r="B399" s="56" t="s">
        <v>217</v>
      </c>
    </row>
    <row r="400" spans="1:2" x14ac:dyDescent="0.25">
      <c r="A400" s="57" t="s">
        <v>1233</v>
      </c>
      <c r="B400" s="56" t="s">
        <v>218</v>
      </c>
    </row>
    <row r="401" spans="1:2" x14ac:dyDescent="0.25">
      <c r="A401" s="57" t="s">
        <v>1234</v>
      </c>
      <c r="B401" s="56" t="s">
        <v>218</v>
      </c>
    </row>
    <row r="402" spans="1:2" x14ac:dyDescent="0.25">
      <c r="A402" s="57" t="s">
        <v>1235</v>
      </c>
      <c r="B402" s="56" t="s">
        <v>218</v>
      </c>
    </row>
    <row r="403" spans="1:2" x14ac:dyDescent="0.25">
      <c r="A403" s="57" t="s">
        <v>1236</v>
      </c>
      <c r="B403" s="56" t="s">
        <v>219</v>
      </c>
    </row>
    <row r="404" spans="1:2" x14ac:dyDescent="0.25">
      <c r="A404" s="57" t="s">
        <v>1237</v>
      </c>
      <c r="B404" s="56" t="s">
        <v>220</v>
      </c>
    </row>
    <row r="405" spans="1:2" x14ac:dyDescent="0.25">
      <c r="A405" s="57" t="s">
        <v>1238</v>
      </c>
      <c r="B405" s="56" t="s">
        <v>614</v>
      </c>
    </row>
    <row r="406" spans="1:2" x14ac:dyDescent="0.25">
      <c r="A406" s="57" t="s">
        <v>1239</v>
      </c>
      <c r="B406" s="56" t="s">
        <v>615</v>
      </c>
    </row>
    <row r="407" spans="1:2" x14ac:dyDescent="0.25">
      <c r="A407" s="57" t="s">
        <v>1240</v>
      </c>
      <c r="B407" s="56" t="s">
        <v>221</v>
      </c>
    </row>
    <row r="408" spans="1:2" x14ac:dyDescent="0.25">
      <c r="A408" s="57" t="s">
        <v>1241</v>
      </c>
      <c r="B408" s="56" t="s">
        <v>616</v>
      </c>
    </row>
    <row r="409" spans="1:2" x14ac:dyDescent="0.25">
      <c r="A409" s="57" t="s">
        <v>1242</v>
      </c>
      <c r="B409" s="56" t="s">
        <v>617</v>
      </c>
    </row>
    <row r="410" spans="1:2" x14ac:dyDescent="0.25">
      <c r="A410" s="57" t="s">
        <v>1243</v>
      </c>
      <c r="B410" s="56" t="s">
        <v>222</v>
      </c>
    </row>
    <row r="411" spans="1:2" x14ac:dyDescent="0.25">
      <c r="A411" s="57" t="s">
        <v>1244</v>
      </c>
      <c r="B411" s="56" t="s">
        <v>618</v>
      </c>
    </row>
    <row r="412" spans="1:2" x14ac:dyDescent="0.25">
      <c r="A412" s="57" t="s">
        <v>1245</v>
      </c>
      <c r="B412" s="56" t="s">
        <v>619</v>
      </c>
    </row>
    <row r="413" spans="1:2" x14ac:dyDescent="0.25">
      <c r="A413" s="57" t="s">
        <v>1246</v>
      </c>
      <c r="B413" s="56" t="s">
        <v>223</v>
      </c>
    </row>
    <row r="414" spans="1:2" x14ac:dyDescent="0.25">
      <c r="A414" s="57" t="s">
        <v>1247</v>
      </c>
      <c r="B414" s="56" t="s">
        <v>223</v>
      </c>
    </row>
    <row r="415" spans="1:2" x14ac:dyDescent="0.25">
      <c r="A415" s="57" t="s">
        <v>1248</v>
      </c>
      <c r="B415" s="56" t="s">
        <v>223</v>
      </c>
    </row>
    <row r="416" spans="1:2" x14ac:dyDescent="0.25">
      <c r="A416" s="57" t="s">
        <v>77</v>
      </c>
      <c r="B416" s="60" t="s">
        <v>224</v>
      </c>
    </row>
    <row r="417" spans="1:2" x14ac:dyDescent="0.25">
      <c r="A417" s="57" t="s">
        <v>1249</v>
      </c>
      <c r="B417" s="56" t="s">
        <v>225</v>
      </c>
    </row>
    <row r="418" spans="1:2" x14ac:dyDescent="0.25">
      <c r="A418" s="57" t="s">
        <v>1250</v>
      </c>
      <c r="B418" s="56" t="s">
        <v>226</v>
      </c>
    </row>
    <row r="419" spans="1:2" x14ac:dyDescent="0.25">
      <c r="A419" s="57" t="s">
        <v>1251</v>
      </c>
      <c r="B419" s="56" t="s">
        <v>226</v>
      </c>
    </row>
    <row r="420" spans="1:2" x14ac:dyDescent="0.25">
      <c r="A420" s="57" t="s">
        <v>1252</v>
      </c>
      <c r="B420" s="56" t="s">
        <v>227</v>
      </c>
    </row>
    <row r="421" spans="1:2" x14ac:dyDescent="0.25">
      <c r="A421" s="57" t="s">
        <v>1253</v>
      </c>
      <c r="B421" s="56" t="s">
        <v>227</v>
      </c>
    </row>
    <row r="422" spans="1:2" x14ac:dyDescent="0.25">
      <c r="A422" s="57" t="s">
        <v>1254</v>
      </c>
      <c r="B422" s="56" t="s">
        <v>228</v>
      </c>
    </row>
    <row r="423" spans="1:2" x14ac:dyDescent="0.25">
      <c r="A423" s="57" t="s">
        <v>1255</v>
      </c>
      <c r="B423" s="56" t="s">
        <v>229</v>
      </c>
    </row>
    <row r="424" spans="1:2" x14ac:dyDescent="0.25">
      <c r="A424" s="57" t="s">
        <v>1256</v>
      </c>
      <c r="B424" s="56" t="s">
        <v>620</v>
      </c>
    </row>
    <row r="425" spans="1:2" x14ac:dyDescent="0.25">
      <c r="A425" s="57" t="s">
        <v>1257</v>
      </c>
      <c r="B425" s="56" t="s">
        <v>621</v>
      </c>
    </row>
    <row r="426" spans="1:2" x14ac:dyDescent="0.25">
      <c r="A426" s="57" t="s">
        <v>1258</v>
      </c>
      <c r="B426" s="56" t="s">
        <v>622</v>
      </c>
    </row>
    <row r="427" spans="1:2" x14ac:dyDescent="0.25">
      <c r="A427" s="57" t="s">
        <v>1259</v>
      </c>
      <c r="B427" s="56" t="s">
        <v>230</v>
      </c>
    </row>
    <row r="428" spans="1:2" x14ac:dyDescent="0.25">
      <c r="A428" s="57" t="s">
        <v>1260</v>
      </c>
      <c r="B428" s="56" t="s">
        <v>623</v>
      </c>
    </row>
    <row r="429" spans="1:2" x14ac:dyDescent="0.25">
      <c r="A429" s="57" t="s">
        <v>1261</v>
      </c>
      <c r="B429" s="56" t="s">
        <v>624</v>
      </c>
    </row>
    <row r="430" spans="1:2" x14ac:dyDescent="0.25">
      <c r="A430" s="57" t="s">
        <v>1262</v>
      </c>
      <c r="B430" s="56" t="s">
        <v>231</v>
      </c>
    </row>
    <row r="431" spans="1:2" x14ac:dyDescent="0.25">
      <c r="A431" s="57" t="s">
        <v>1263</v>
      </c>
      <c r="B431" s="56" t="s">
        <v>625</v>
      </c>
    </row>
    <row r="432" spans="1:2" x14ac:dyDescent="0.25">
      <c r="A432" s="57" t="s">
        <v>1264</v>
      </c>
      <c r="B432" s="56" t="s">
        <v>626</v>
      </c>
    </row>
    <row r="433" spans="1:2" x14ac:dyDescent="0.25">
      <c r="A433" s="57" t="s">
        <v>1265</v>
      </c>
      <c r="B433" s="56" t="s">
        <v>232</v>
      </c>
    </row>
    <row r="434" spans="1:2" x14ac:dyDescent="0.25">
      <c r="A434" s="57" t="s">
        <v>1266</v>
      </c>
      <c r="B434" s="56" t="s">
        <v>233</v>
      </c>
    </row>
    <row r="435" spans="1:2" x14ac:dyDescent="0.25">
      <c r="A435" s="57" t="s">
        <v>1267</v>
      </c>
      <c r="B435" s="56" t="s">
        <v>627</v>
      </c>
    </row>
    <row r="436" spans="1:2" x14ac:dyDescent="0.25">
      <c r="A436" s="57" t="s">
        <v>1268</v>
      </c>
      <c r="B436" s="56" t="s">
        <v>628</v>
      </c>
    </row>
    <row r="437" spans="1:2" x14ac:dyDescent="0.25">
      <c r="A437" s="57" t="s">
        <v>1269</v>
      </c>
      <c r="B437" s="56" t="s">
        <v>629</v>
      </c>
    </row>
    <row r="438" spans="1:2" x14ac:dyDescent="0.25">
      <c r="A438" s="57" t="s">
        <v>1270</v>
      </c>
      <c r="B438" s="56" t="s">
        <v>234</v>
      </c>
    </row>
    <row r="439" spans="1:2" x14ac:dyDescent="0.25">
      <c r="A439" s="57" t="s">
        <v>1271</v>
      </c>
      <c r="B439" s="56" t="s">
        <v>630</v>
      </c>
    </row>
    <row r="440" spans="1:2" x14ac:dyDescent="0.25">
      <c r="A440" s="57" t="s">
        <v>1272</v>
      </c>
      <c r="B440" s="56" t="s">
        <v>631</v>
      </c>
    </row>
    <row r="441" spans="1:2" x14ac:dyDescent="0.25">
      <c r="A441" s="57" t="s">
        <v>1273</v>
      </c>
      <c r="B441" s="56" t="s">
        <v>632</v>
      </c>
    </row>
    <row r="442" spans="1:2" x14ac:dyDescent="0.25">
      <c r="A442" s="57" t="s">
        <v>1274</v>
      </c>
      <c r="B442" s="56" t="s">
        <v>235</v>
      </c>
    </row>
    <row r="443" spans="1:2" x14ac:dyDescent="0.25">
      <c r="A443" s="57" t="s">
        <v>1275</v>
      </c>
      <c r="B443" s="56" t="s">
        <v>633</v>
      </c>
    </row>
    <row r="444" spans="1:2" x14ac:dyDescent="0.25">
      <c r="A444" s="57" t="s">
        <v>1276</v>
      </c>
      <c r="B444" s="56" t="s">
        <v>634</v>
      </c>
    </row>
    <row r="445" spans="1:2" x14ac:dyDescent="0.25">
      <c r="A445" s="57" t="s">
        <v>1277</v>
      </c>
      <c r="B445" s="56" t="s">
        <v>635</v>
      </c>
    </row>
    <row r="446" spans="1:2" x14ac:dyDescent="0.25">
      <c r="A446" s="57" t="s">
        <v>1278</v>
      </c>
      <c r="B446" s="56" t="s">
        <v>636</v>
      </c>
    </row>
    <row r="447" spans="1:2" x14ac:dyDescent="0.25">
      <c r="A447" s="57" t="s">
        <v>1279</v>
      </c>
      <c r="B447" s="56" t="s">
        <v>637</v>
      </c>
    </row>
    <row r="448" spans="1:2" x14ac:dyDescent="0.25">
      <c r="A448" s="57" t="s">
        <v>1280</v>
      </c>
      <c r="B448" s="56" t="s">
        <v>236</v>
      </c>
    </row>
    <row r="449" spans="1:2" x14ac:dyDescent="0.25">
      <c r="A449" s="57" t="s">
        <v>1281</v>
      </c>
      <c r="B449" s="56" t="s">
        <v>638</v>
      </c>
    </row>
    <row r="450" spans="1:2" x14ac:dyDescent="0.25">
      <c r="A450" s="57" t="s">
        <v>1282</v>
      </c>
      <c r="B450" s="56" t="s">
        <v>639</v>
      </c>
    </row>
    <row r="451" spans="1:2" x14ac:dyDescent="0.25">
      <c r="A451" s="57" t="s">
        <v>77</v>
      </c>
      <c r="B451" s="57"/>
    </row>
    <row r="452" spans="1:2" x14ac:dyDescent="0.25">
      <c r="A452" s="57" t="s">
        <v>77</v>
      </c>
      <c r="B452" s="60" t="s">
        <v>237</v>
      </c>
    </row>
    <row r="453" spans="1:2" x14ac:dyDescent="0.25">
      <c r="A453" s="57" t="s">
        <v>1283</v>
      </c>
      <c r="B453" s="56" t="s">
        <v>238</v>
      </c>
    </row>
    <row r="454" spans="1:2" x14ac:dyDescent="0.25">
      <c r="A454" s="57" t="s">
        <v>1284</v>
      </c>
      <c r="B454" s="56" t="s">
        <v>239</v>
      </c>
    </row>
    <row r="455" spans="1:2" x14ac:dyDescent="0.25">
      <c r="A455" s="57" t="s">
        <v>1285</v>
      </c>
      <c r="B455" s="56" t="s">
        <v>640</v>
      </c>
    </row>
    <row r="456" spans="1:2" x14ac:dyDescent="0.25">
      <c r="A456" s="57" t="s">
        <v>1286</v>
      </c>
      <c r="B456" s="56" t="s">
        <v>641</v>
      </c>
    </row>
    <row r="457" spans="1:2" x14ac:dyDescent="0.25">
      <c r="A457" s="57" t="s">
        <v>1287</v>
      </c>
      <c r="B457" s="56" t="s">
        <v>240</v>
      </c>
    </row>
    <row r="458" spans="1:2" x14ac:dyDescent="0.25">
      <c r="A458" s="57" t="s">
        <v>1288</v>
      </c>
      <c r="B458" s="56" t="s">
        <v>240</v>
      </c>
    </row>
    <row r="459" spans="1:2" x14ac:dyDescent="0.25">
      <c r="A459" s="57" t="s">
        <v>1289</v>
      </c>
      <c r="B459" s="56" t="s">
        <v>241</v>
      </c>
    </row>
    <row r="460" spans="1:2" x14ac:dyDescent="0.25">
      <c r="A460" s="57" t="s">
        <v>1290</v>
      </c>
      <c r="B460" s="56" t="s">
        <v>642</v>
      </c>
    </row>
    <row r="461" spans="1:2" x14ac:dyDescent="0.25">
      <c r="A461" s="57" t="s">
        <v>1291</v>
      </c>
      <c r="B461" s="56" t="s">
        <v>643</v>
      </c>
    </row>
    <row r="462" spans="1:2" x14ac:dyDescent="0.25">
      <c r="A462" s="57" t="s">
        <v>1292</v>
      </c>
      <c r="B462" s="56" t="s">
        <v>242</v>
      </c>
    </row>
    <row r="463" spans="1:2" x14ac:dyDescent="0.25">
      <c r="A463" s="57" t="s">
        <v>1293</v>
      </c>
      <c r="B463" s="56" t="s">
        <v>242</v>
      </c>
    </row>
    <row r="464" spans="1:2" x14ac:dyDescent="0.25">
      <c r="A464" s="57" t="s">
        <v>1294</v>
      </c>
      <c r="B464" s="56" t="s">
        <v>243</v>
      </c>
    </row>
    <row r="465" spans="1:2" x14ac:dyDescent="0.25">
      <c r="A465" s="57" t="s">
        <v>1295</v>
      </c>
      <c r="B465" s="56" t="s">
        <v>244</v>
      </c>
    </row>
    <row r="466" spans="1:2" x14ac:dyDescent="0.25">
      <c r="A466" s="57" t="s">
        <v>1296</v>
      </c>
      <c r="B466" s="56" t="s">
        <v>644</v>
      </c>
    </row>
    <row r="467" spans="1:2" x14ac:dyDescent="0.25">
      <c r="A467" s="57" t="s">
        <v>1297</v>
      </c>
      <c r="B467" s="56" t="s">
        <v>645</v>
      </c>
    </row>
    <row r="468" spans="1:2" x14ac:dyDescent="0.25">
      <c r="A468" s="57" t="s">
        <v>1298</v>
      </c>
      <c r="B468" s="56" t="s">
        <v>646</v>
      </c>
    </row>
    <row r="469" spans="1:2" x14ac:dyDescent="0.25">
      <c r="A469" s="57" t="s">
        <v>1299</v>
      </c>
      <c r="B469" s="56" t="s">
        <v>647</v>
      </c>
    </row>
    <row r="470" spans="1:2" x14ac:dyDescent="0.25">
      <c r="A470" s="57" t="s">
        <v>1300</v>
      </c>
      <c r="B470" s="56" t="s">
        <v>648</v>
      </c>
    </row>
    <row r="471" spans="1:2" x14ac:dyDescent="0.25">
      <c r="A471" s="57" t="s">
        <v>1301</v>
      </c>
      <c r="B471" s="56" t="s">
        <v>649</v>
      </c>
    </row>
    <row r="472" spans="1:2" x14ac:dyDescent="0.25">
      <c r="A472" s="57" t="s">
        <v>1302</v>
      </c>
      <c r="B472" s="56" t="s">
        <v>650</v>
      </c>
    </row>
    <row r="473" spans="1:2" x14ac:dyDescent="0.25">
      <c r="A473" s="57" t="s">
        <v>1303</v>
      </c>
      <c r="B473" s="56" t="s">
        <v>651</v>
      </c>
    </row>
    <row r="474" spans="1:2" x14ac:dyDescent="0.25">
      <c r="A474" s="57" t="s">
        <v>1304</v>
      </c>
      <c r="B474" s="56" t="s">
        <v>652</v>
      </c>
    </row>
    <row r="475" spans="1:2" x14ac:dyDescent="0.25">
      <c r="A475" s="57" t="s">
        <v>1305</v>
      </c>
      <c r="B475" s="56" t="s">
        <v>245</v>
      </c>
    </row>
    <row r="476" spans="1:2" x14ac:dyDescent="0.25">
      <c r="A476" s="57" t="s">
        <v>1306</v>
      </c>
      <c r="B476" s="56" t="s">
        <v>653</v>
      </c>
    </row>
    <row r="477" spans="1:2" x14ac:dyDescent="0.25">
      <c r="A477" s="57" t="s">
        <v>1307</v>
      </c>
      <c r="B477" s="56" t="s">
        <v>654</v>
      </c>
    </row>
    <row r="478" spans="1:2" x14ac:dyDescent="0.25">
      <c r="A478" s="57" t="s">
        <v>1308</v>
      </c>
      <c r="B478" s="56" t="s">
        <v>655</v>
      </c>
    </row>
    <row r="479" spans="1:2" x14ac:dyDescent="0.25">
      <c r="A479" s="57" t="s">
        <v>1309</v>
      </c>
      <c r="B479" s="56" t="s">
        <v>656</v>
      </c>
    </row>
    <row r="480" spans="1:2" x14ac:dyDescent="0.25">
      <c r="A480" s="57" t="s">
        <v>1310</v>
      </c>
      <c r="B480" s="56" t="s">
        <v>246</v>
      </c>
    </row>
    <row r="481" spans="1:2" x14ac:dyDescent="0.25">
      <c r="A481" s="57" t="s">
        <v>1311</v>
      </c>
      <c r="B481" s="56" t="s">
        <v>657</v>
      </c>
    </row>
    <row r="482" spans="1:2" x14ac:dyDescent="0.25">
      <c r="A482" s="57" t="s">
        <v>1312</v>
      </c>
      <c r="B482" s="56" t="s">
        <v>658</v>
      </c>
    </row>
    <row r="483" spans="1:2" x14ac:dyDescent="0.25">
      <c r="A483" s="57" t="s">
        <v>1313</v>
      </c>
      <c r="B483" s="56" t="s">
        <v>659</v>
      </c>
    </row>
    <row r="484" spans="1:2" x14ac:dyDescent="0.25">
      <c r="A484" s="57" t="s">
        <v>1314</v>
      </c>
      <c r="B484" s="56" t="s">
        <v>660</v>
      </c>
    </row>
    <row r="485" spans="1:2" x14ac:dyDescent="0.25">
      <c r="A485" s="57" t="s">
        <v>1315</v>
      </c>
      <c r="B485" s="56" t="s">
        <v>661</v>
      </c>
    </row>
    <row r="486" spans="1:2" x14ac:dyDescent="0.25">
      <c r="A486" s="57" t="s">
        <v>1316</v>
      </c>
      <c r="B486" s="56" t="s">
        <v>662</v>
      </c>
    </row>
    <row r="487" spans="1:2" x14ac:dyDescent="0.25">
      <c r="A487" s="57" t="s">
        <v>1317</v>
      </c>
      <c r="B487" s="56" t="s">
        <v>663</v>
      </c>
    </row>
    <row r="488" spans="1:2" x14ac:dyDescent="0.25">
      <c r="A488" s="57" t="s">
        <v>1318</v>
      </c>
      <c r="B488" s="56" t="s">
        <v>664</v>
      </c>
    </row>
    <row r="489" spans="1:2" x14ac:dyDescent="0.25">
      <c r="A489" s="57" t="s">
        <v>1319</v>
      </c>
      <c r="B489" s="56" t="s">
        <v>665</v>
      </c>
    </row>
    <row r="490" spans="1:2" x14ac:dyDescent="0.25">
      <c r="A490" s="57" t="s">
        <v>1320</v>
      </c>
      <c r="B490" s="56" t="s">
        <v>247</v>
      </c>
    </row>
    <row r="491" spans="1:2" x14ac:dyDescent="0.25">
      <c r="A491" s="57" t="s">
        <v>1321</v>
      </c>
      <c r="B491" s="56" t="s">
        <v>666</v>
      </c>
    </row>
    <row r="492" spans="1:2" x14ac:dyDescent="0.25">
      <c r="A492" s="57" t="s">
        <v>1322</v>
      </c>
      <c r="B492" s="56" t="s">
        <v>667</v>
      </c>
    </row>
    <row r="493" spans="1:2" x14ac:dyDescent="0.25">
      <c r="A493" s="57" t="s">
        <v>1323</v>
      </c>
      <c r="B493" s="56" t="s">
        <v>668</v>
      </c>
    </row>
    <row r="494" spans="1:2" x14ac:dyDescent="0.25">
      <c r="A494" s="57" t="s">
        <v>1324</v>
      </c>
      <c r="B494" s="56" t="s">
        <v>669</v>
      </c>
    </row>
    <row r="495" spans="1:2" x14ac:dyDescent="0.25">
      <c r="A495" s="57" t="s">
        <v>1325</v>
      </c>
      <c r="B495" s="56" t="s">
        <v>670</v>
      </c>
    </row>
    <row r="496" spans="1:2" x14ac:dyDescent="0.25">
      <c r="A496" s="57" t="s">
        <v>1326</v>
      </c>
      <c r="B496" s="56" t="s">
        <v>671</v>
      </c>
    </row>
    <row r="497" spans="1:2" x14ac:dyDescent="0.25">
      <c r="A497" s="57" t="s">
        <v>1327</v>
      </c>
      <c r="B497" s="56" t="s">
        <v>672</v>
      </c>
    </row>
    <row r="498" spans="1:2" x14ac:dyDescent="0.25">
      <c r="A498" s="57" t="s">
        <v>1328</v>
      </c>
      <c r="B498" s="56" t="s">
        <v>673</v>
      </c>
    </row>
    <row r="499" spans="1:2" x14ac:dyDescent="0.25">
      <c r="A499" s="57" t="s">
        <v>1329</v>
      </c>
      <c r="B499" s="56" t="s">
        <v>674</v>
      </c>
    </row>
    <row r="500" spans="1:2" x14ac:dyDescent="0.25">
      <c r="A500" s="57" t="s">
        <v>1330</v>
      </c>
      <c r="B500" s="56" t="s">
        <v>248</v>
      </c>
    </row>
    <row r="501" spans="1:2" x14ac:dyDescent="0.25">
      <c r="A501" s="57" t="s">
        <v>1331</v>
      </c>
      <c r="B501" s="56" t="s">
        <v>675</v>
      </c>
    </row>
    <row r="502" spans="1:2" x14ac:dyDescent="0.25">
      <c r="A502" s="57" t="s">
        <v>1332</v>
      </c>
      <c r="B502" s="56" t="s">
        <v>676</v>
      </c>
    </row>
    <row r="503" spans="1:2" x14ac:dyDescent="0.25">
      <c r="A503" s="57" t="s">
        <v>1333</v>
      </c>
      <c r="B503" s="56" t="s">
        <v>249</v>
      </c>
    </row>
    <row r="504" spans="1:2" x14ac:dyDescent="0.25">
      <c r="A504" s="57" t="s">
        <v>1334</v>
      </c>
      <c r="B504" s="56" t="s">
        <v>677</v>
      </c>
    </row>
    <row r="505" spans="1:2" x14ac:dyDescent="0.25">
      <c r="A505" s="57" t="s">
        <v>1335</v>
      </c>
      <c r="B505" s="56" t="s">
        <v>678</v>
      </c>
    </row>
    <row r="506" spans="1:2" x14ac:dyDescent="0.25">
      <c r="A506" s="57" t="s">
        <v>1336</v>
      </c>
      <c r="B506" s="56" t="s">
        <v>679</v>
      </c>
    </row>
    <row r="507" spans="1:2" x14ac:dyDescent="0.25">
      <c r="A507" s="57" t="s">
        <v>1337</v>
      </c>
      <c r="B507" s="56" t="s">
        <v>680</v>
      </c>
    </row>
    <row r="508" spans="1:2" x14ac:dyDescent="0.25">
      <c r="A508" s="57" t="s">
        <v>1338</v>
      </c>
      <c r="B508" s="56" t="s">
        <v>681</v>
      </c>
    </row>
    <row r="509" spans="1:2" x14ac:dyDescent="0.25">
      <c r="A509" s="57" t="s">
        <v>1339</v>
      </c>
      <c r="B509" s="56" t="s">
        <v>682</v>
      </c>
    </row>
    <row r="510" spans="1:2" x14ac:dyDescent="0.25">
      <c r="A510" s="57" t="s">
        <v>1340</v>
      </c>
      <c r="B510" s="56" t="s">
        <v>683</v>
      </c>
    </row>
    <row r="511" spans="1:2" x14ac:dyDescent="0.25">
      <c r="A511" s="57" t="s">
        <v>1341</v>
      </c>
      <c r="B511" s="56" t="s">
        <v>250</v>
      </c>
    </row>
    <row r="512" spans="1:2" x14ac:dyDescent="0.25">
      <c r="A512" s="57" t="s">
        <v>1342</v>
      </c>
      <c r="B512" s="56" t="s">
        <v>684</v>
      </c>
    </row>
    <row r="513" spans="1:2" x14ac:dyDescent="0.25">
      <c r="A513" s="57" t="s">
        <v>1343</v>
      </c>
      <c r="B513" s="56" t="s">
        <v>685</v>
      </c>
    </row>
    <row r="514" spans="1:2" x14ac:dyDescent="0.25">
      <c r="A514" s="57" t="s">
        <v>1344</v>
      </c>
      <c r="B514" s="56" t="s">
        <v>686</v>
      </c>
    </row>
    <row r="515" spans="1:2" x14ac:dyDescent="0.25">
      <c r="A515" s="57" t="s">
        <v>1345</v>
      </c>
      <c r="B515" s="56" t="s">
        <v>687</v>
      </c>
    </row>
    <row r="516" spans="1:2" x14ac:dyDescent="0.25">
      <c r="A516" s="57" t="s">
        <v>1346</v>
      </c>
      <c r="B516" s="56" t="s">
        <v>688</v>
      </c>
    </row>
    <row r="517" spans="1:2" x14ac:dyDescent="0.25">
      <c r="A517" s="57" t="s">
        <v>1347</v>
      </c>
      <c r="B517" s="56" t="s">
        <v>689</v>
      </c>
    </row>
    <row r="518" spans="1:2" x14ac:dyDescent="0.25">
      <c r="A518" s="57" t="s">
        <v>1348</v>
      </c>
      <c r="B518" s="56" t="s">
        <v>690</v>
      </c>
    </row>
    <row r="519" spans="1:2" x14ac:dyDescent="0.25">
      <c r="A519" s="57" t="s">
        <v>1349</v>
      </c>
      <c r="B519" s="56" t="s">
        <v>251</v>
      </c>
    </row>
    <row r="520" spans="1:2" x14ac:dyDescent="0.25">
      <c r="A520" s="57" t="s">
        <v>1350</v>
      </c>
      <c r="B520" s="56" t="s">
        <v>251</v>
      </c>
    </row>
    <row r="521" spans="1:2" x14ac:dyDescent="0.25">
      <c r="A521" s="57" t="s">
        <v>1351</v>
      </c>
      <c r="B521" s="56" t="s">
        <v>252</v>
      </c>
    </row>
    <row r="522" spans="1:2" x14ac:dyDescent="0.25">
      <c r="A522" s="57" t="s">
        <v>1352</v>
      </c>
      <c r="B522" s="56" t="s">
        <v>253</v>
      </c>
    </row>
    <row r="523" spans="1:2" x14ac:dyDescent="0.25">
      <c r="A523" s="57" t="s">
        <v>1353</v>
      </c>
      <c r="B523" s="56" t="s">
        <v>691</v>
      </c>
    </row>
    <row r="524" spans="1:2" x14ac:dyDescent="0.25">
      <c r="A524" s="57" t="s">
        <v>1354</v>
      </c>
      <c r="B524" s="56" t="s">
        <v>692</v>
      </c>
    </row>
    <row r="525" spans="1:2" x14ac:dyDescent="0.25">
      <c r="A525" s="57" t="s">
        <v>1355</v>
      </c>
      <c r="B525" s="56" t="s">
        <v>254</v>
      </c>
    </row>
    <row r="526" spans="1:2" x14ac:dyDescent="0.25">
      <c r="A526" s="57" t="s">
        <v>1356</v>
      </c>
      <c r="B526" s="56" t="s">
        <v>693</v>
      </c>
    </row>
    <row r="527" spans="1:2" x14ac:dyDescent="0.25">
      <c r="A527" s="57" t="s">
        <v>1357</v>
      </c>
      <c r="B527" s="56" t="s">
        <v>694</v>
      </c>
    </row>
    <row r="528" spans="1:2" x14ac:dyDescent="0.25">
      <c r="A528" s="57" t="s">
        <v>1358</v>
      </c>
      <c r="B528" s="56" t="s">
        <v>695</v>
      </c>
    </row>
    <row r="529" spans="1:2" x14ac:dyDescent="0.25">
      <c r="A529" s="57" t="s">
        <v>1359</v>
      </c>
      <c r="B529" s="56" t="s">
        <v>696</v>
      </c>
    </row>
    <row r="530" spans="1:2" x14ac:dyDescent="0.25">
      <c r="A530" s="57" t="s">
        <v>1360</v>
      </c>
      <c r="B530" s="56" t="s">
        <v>697</v>
      </c>
    </row>
    <row r="531" spans="1:2" x14ac:dyDescent="0.25">
      <c r="A531" s="57" t="s">
        <v>1361</v>
      </c>
      <c r="B531" s="56" t="s">
        <v>698</v>
      </c>
    </row>
    <row r="532" spans="1:2" x14ac:dyDescent="0.25">
      <c r="A532" s="57" t="s">
        <v>1362</v>
      </c>
      <c r="B532" s="56" t="s">
        <v>699</v>
      </c>
    </row>
    <row r="533" spans="1:2" x14ac:dyDescent="0.25">
      <c r="A533" s="57" t="s">
        <v>1363</v>
      </c>
      <c r="B533" s="56" t="s">
        <v>255</v>
      </c>
    </row>
    <row r="534" spans="1:2" x14ac:dyDescent="0.25">
      <c r="A534" s="57" t="s">
        <v>1364</v>
      </c>
      <c r="B534" s="56" t="s">
        <v>255</v>
      </c>
    </row>
    <row r="535" spans="1:2" x14ac:dyDescent="0.25">
      <c r="A535" s="57" t="s">
        <v>1365</v>
      </c>
      <c r="B535" s="56" t="s">
        <v>256</v>
      </c>
    </row>
    <row r="536" spans="1:2" x14ac:dyDescent="0.25">
      <c r="A536" s="57" t="s">
        <v>1366</v>
      </c>
      <c r="B536" s="56" t="s">
        <v>700</v>
      </c>
    </row>
    <row r="537" spans="1:2" x14ac:dyDescent="0.25">
      <c r="A537" s="57" t="s">
        <v>1367</v>
      </c>
      <c r="B537" s="56" t="s">
        <v>701</v>
      </c>
    </row>
    <row r="538" spans="1:2" x14ac:dyDescent="0.25">
      <c r="A538" s="57" t="s">
        <v>1368</v>
      </c>
      <c r="B538" s="56" t="s">
        <v>702</v>
      </c>
    </row>
    <row r="539" spans="1:2" x14ac:dyDescent="0.25">
      <c r="A539" s="57" t="s">
        <v>1369</v>
      </c>
      <c r="B539" s="56" t="s">
        <v>257</v>
      </c>
    </row>
    <row r="540" spans="1:2" x14ac:dyDescent="0.25">
      <c r="A540" s="57" t="s">
        <v>1370</v>
      </c>
      <c r="B540" s="56" t="s">
        <v>703</v>
      </c>
    </row>
    <row r="541" spans="1:2" x14ac:dyDescent="0.25">
      <c r="A541" s="57" t="s">
        <v>1371</v>
      </c>
      <c r="B541" s="56" t="s">
        <v>704</v>
      </c>
    </row>
    <row r="542" spans="1:2" x14ac:dyDescent="0.25">
      <c r="A542" s="57" t="s">
        <v>1372</v>
      </c>
      <c r="B542" s="56" t="s">
        <v>705</v>
      </c>
    </row>
    <row r="543" spans="1:2" x14ac:dyDescent="0.25">
      <c r="A543" s="57" t="s">
        <v>1373</v>
      </c>
      <c r="B543" s="56" t="s">
        <v>706</v>
      </c>
    </row>
    <row r="544" spans="1:2" x14ac:dyDescent="0.25">
      <c r="A544" s="57" t="s">
        <v>1374</v>
      </c>
      <c r="B544" s="56" t="s">
        <v>707</v>
      </c>
    </row>
    <row r="545" spans="1:2" x14ac:dyDescent="0.25">
      <c r="A545" s="57" t="s">
        <v>1375</v>
      </c>
      <c r="B545" s="56" t="s">
        <v>258</v>
      </c>
    </row>
    <row r="546" spans="1:2" x14ac:dyDescent="0.25">
      <c r="A546" s="57" t="s">
        <v>1376</v>
      </c>
      <c r="B546" s="56" t="s">
        <v>708</v>
      </c>
    </row>
    <row r="547" spans="1:2" x14ac:dyDescent="0.25">
      <c r="A547" s="57" t="s">
        <v>1377</v>
      </c>
      <c r="B547" s="56" t="s">
        <v>709</v>
      </c>
    </row>
    <row r="548" spans="1:2" x14ac:dyDescent="0.25">
      <c r="A548" s="57" t="s">
        <v>1378</v>
      </c>
      <c r="B548" s="56" t="s">
        <v>710</v>
      </c>
    </row>
    <row r="549" spans="1:2" x14ac:dyDescent="0.25">
      <c r="A549" s="57" t="s">
        <v>1379</v>
      </c>
      <c r="B549" s="56" t="s">
        <v>711</v>
      </c>
    </row>
    <row r="550" spans="1:2" x14ac:dyDescent="0.25">
      <c r="A550" s="57" t="s">
        <v>1380</v>
      </c>
      <c r="B550" s="56" t="s">
        <v>712</v>
      </c>
    </row>
    <row r="551" spans="1:2" x14ac:dyDescent="0.25">
      <c r="A551" s="57" t="s">
        <v>1381</v>
      </c>
      <c r="B551" s="56" t="s">
        <v>259</v>
      </c>
    </row>
    <row r="552" spans="1:2" x14ac:dyDescent="0.25">
      <c r="A552" s="57" t="s">
        <v>1382</v>
      </c>
      <c r="B552" s="56" t="s">
        <v>713</v>
      </c>
    </row>
    <row r="553" spans="1:2" x14ac:dyDescent="0.25">
      <c r="A553" s="57" t="s">
        <v>1383</v>
      </c>
      <c r="B553" s="56" t="s">
        <v>714</v>
      </c>
    </row>
    <row r="554" spans="1:2" x14ac:dyDescent="0.25">
      <c r="A554" s="57" t="s">
        <v>1384</v>
      </c>
      <c r="B554" s="56" t="s">
        <v>715</v>
      </c>
    </row>
    <row r="555" spans="1:2" x14ac:dyDescent="0.25">
      <c r="A555" s="57" t="s">
        <v>1385</v>
      </c>
      <c r="B555" s="56" t="s">
        <v>716</v>
      </c>
    </row>
    <row r="556" spans="1:2" x14ac:dyDescent="0.25">
      <c r="A556" s="57" t="s">
        <v>1386</v>
      </c>
      <c r="B556" s="56" t="s">
        <v>717</v>
      </c>
    </row>
    <row r="557" spans="1:2" x14ac:dyDescent="0.25">
      <c r="A557" s="57" t="s">
        <v>1387</v>
      </c>
      <c r="B557" s="56" t="s">
        <v>718</v>
      </c>
    </row>
    <row r="558" spans="1:2" x14ac:dyDescent="0.25">
      <c r="A558" s="57" t="s">
        <v>1388</v>
      </c>
      <c r="B558" s="56" t="s">
        <v>719</v>
      </c>
    </row>
    <row r="559" spans="1:2" x14ac:dyDescent="0.25">
      <c r="A559" s="57" t="s">
        <v>1389</v>
      </c>
      <c r="B559" s="56" t="s">
        <v>720</v>
      </c>
    </row>
    <row r="560" spans="1:2" x14ac:dyDescent="0.25">
      <c r="A560" s="57" t="s">
        <v>1390</v>
      </c>
      <c r="B560" s="56" t="s">
        <v>721</v>
      </c>
    </row>
    <row r="561" spans="1:2" x14ac:dyDescent="0.25">
      <c r="A561" s="57" t="s">
        <v>1391</v>
      </c>
      <c r="B561" s="56" t="s">
        <v>260</v>
      </c>
    </row>
    <row r="562" spans="1:2" x14ac:dyDescent="0.25">
      <c r="A562" s="57" t="s">
        <v>1392</v>
      </c>
      <c r="B562" s="56" t="s">
        <v>722</v>
      </c>
    </row>
    <row r="563" spans="1:2" x14ac:dyDescent="0.25">
      <c r="A563" s="57" t="s">
        <v>1393</v>
      </c>
      <c r="B563" s="56" t="s">
        <v>723</v>
      </c>
    </row>
    <row r="564" spans="1:2" x14ac:dyDescent="0.25">
      <c r="A564" s="57" t="s">
        <v>1394</v>
      </c>
      <c r="B564" s="56" t="s">
        <v>724</v>
      </c>
    </row>
    <row r="565" spans="1:2" x14ac:dyDescent="0.25">
      <c r="A565" s="57" t="s">
        <v>1395</v>
      </c>
      <c r="B565" s="56" t="s">
        <v>261</v>
      </c>
    </row>
    <row r="566" spans="1:2" x14ac:dyDescent="0.25">
      <c r="A566" s="57" t="s">
        <v>1396</v>
      </c>
      <c r="B566" s="56" t="s">
        <v>725</v>
      </c>
    </row>
    <row r="567" spans="1:2" x14ac:dyDescent="0.25">
      <c r="A567" s="57" t="s">
        <v>1397</v>
      </c>
      <c r="B567" s="56" t="s">
        <v>726</v>
      </c>
    </row>
    <row r="568" spans="1:2" x14ac:dyDescent="0.25">
      <c r="A568" s="57" t="s">
        <v>77</v>
      </c>
      <c r="B568" s="60" t="s">
        <v>262</v>
      </c>
    </row>
    <row r="569" spans="1:2" x14ac:dyDescent="0.25">
      <c r="A569" s="57" t="s">
        <v>1398</v>
      </c>
      <c r="B569" s="56" t="s">
        <v>263</v>
      </c>
    </row>
    <row r="570" spans="1:2" x14ac:dyDescent="0.25">
      <c r="A570" s="57" t="s">
        <v>1399</v>
      </c>
      <c r="B570" s="56" t="s">
        <v>264</v>
      </c>
    </row>
    <row r="571" spans="1:2" x14ac:dyDescent="0.25">
      <c r="A571" s="57" t="s">
        <v>1400</v>
      </c>
      <c r="B571" s="56" t="s">
        <v>264</v>
      </c>
    </row>
    <row r="572" spans="1:2" x14ac:dyDescent="0.25">
      <c r="A572" s="57" t="s">
        <v>1401</v>
      </c>
      <c r="B572" s="56" t="s">
        <v>265</v>
      </c>
    </row>
    <row r="573" spans="1:2" x14ac:dyDescent="0.25">
      <c r="A573" s="57" t="s">
        <v>1402</v>
      </c>
      <c r="B573" s="56" t="s">
        <v>265</v>
      </c>
    </row>
    <row r="574" spans="1:2" x14ac:dyDescent="0.25">
      <c r="A574" s="57" t="s">
        <v>1403</v>
      </c>
      <c r="B574" s="56" t="s">
        <v>266</v>
      </c>
    </row>
    <row r="575" spans="1:2" x14ac:dyDescent="0.25">
      <c r="A575" s="57" t="s">
        <v>1404</v>
      </c>
      <c r="B575" s="56" t="s">
        <v>727</v>
      </c>
    </row>
    <row r="576" spans="1:2" x14ac:dyDescent="0.25">
      <c r="A576" s="57" t="s">
        <v>1405</v>
      </c>
      <c r="B576" s="56" t="s">
        <v>728</v>
      </c>
    </row>
    <row r="577" spans="1:2" x14ac:dyDescent="0.25">
      <c r="A577" s="57" t="s">
        <v>1406</v>
      </c>
      <c r="B577" s="56" t="s">
        <v>729</v>
      </c>
    </row>
    <row r="578" spans="1:2" x14ac:dyDescent="0.25">
      <c r="A578" s="57" t="s">
        <v>1407</v>
      </c>
      <c r="B578" s="56" t="s">
        <v>267</v>
      </c>
    </row>
    <row r="579" spans="1:2" x14ac:dyDescent="0.25">
      <c r="A579" s="57" t="s">
        <v>1408</v>
      </c>
      <c r="B579" s="56" t="s">
        <v>730</v>
      </c>
    </row>
    <row r="580" spans="1:2" x14ac:dyDescent="0.25">
      <c r="A580" s="57" t="s">
        <v>1409</v>
      </c>
      <c r="B580" s="56" t="s">
        <v>731</v>
      </c>
    </row>
    <row r="581" spans="1:2" x14ac:dyDescent="0.25">
      <c r="A581" s="57" t="s">
        <v>1410</v>
      </c>
      <c r="B581" s="56" t="s">
        <v>268</v>
      </c>
    </row>
    <row r="582" spans="1:2" x14ac:dyDescent="0.25">
      <c r="A582" s="57" t="s">
        <v>1411</v>
      </c>
      <c r="B582" s="56" t="s">
        <v>268</v>
      </c>
    </row>
    <row r="583" spans="1:2" x14ac:dyDescent="0.25">
      <c r="A583" s="57" t="s">
        <v>1412</v>
      </c>
      <c r="B583" s="56" t="s">
        <v>269</v>
      </c>
    </row>
    <row r="584" spans="1:2" x14ac:dyDescent="0.25">
      <c r="A584" s="57" t="s">
        <v>1413</v>
      </c>
      <c r="B584" s="56" t="s">
        <v>270</v>
      </c>
    </row>
    <row r="585" spans="1:2" x14ac:dyDescent="0.25">
      <c r="A585" s="57" t="s">
        <v>1414</v>
      </c>
      <c r="B585" s="56" t="s">
        <v>270</v>
      </c>
    </row>
    <row r="586" spans="1:2" x14ac:dyDescent="0.25">
      <c r="A586" s="57" t="s">
        <v>1415</v>
      </c>
      <c r="B586" s="56" t="s">
        <v>271</v>
      </c>
    </row>
    <row r="587" spans="1:2" x14ac:dyDescent="0.25">
      <c r="A587" s="57" t="s">
        <v>1416</v>
      </c>
      <c r="B587" s="56" t="s">
        <v>271</v>
      </c>
    </row>
    <row r="588" spans="1:2" x14ac:dyDescent="0.25">
      <c r="A588" s="57" t="s">
        <v>1417</v>
      </c>
      <c r="B588" s="56" t="s">
        <v>272</v>
      </c>
    </row>
    <row r="589" spans="1:2" x14ac:dyDescent="0.25">
      <c r="A589" s="57" t="s">
        <v>1418</v>
      </c>
      <c r="B589" s="56" t="s">
        <v>272</v>
      </c>
    </row>
    <row r="590" spans="1:2" x14ac:dyDescent="0.25">
      <c r="A590" s="57" t="s">
        <v>1419</v>
      </c>
      <c r="B590" s="56" t="s">
        <v>273</v>
      </c>
    </row>
    <row r="591" spans="1:2" x14ac:dyDescent="0.25">
      <c r="A591" s="57" t="s">
        <v>1420</v>
      </c>
      <c r="B591" s="56" t="s">
        <v>273</v>
      </c>
    </row>
    <row r="592" spans="1:2" x14ac:dyDescent="0.25">
      <c r="A592" s="57" t="s">
        <v>1421</v>
      </c>
      <c r="B592" s="56" t="s">
        <v>274</v>
      </c>
    </row>
    <row r="593" spans="1:2" x14ac:dyDescent="0.25">
      <c r="A593" s="57" t="s">
        <v>1422</v>
      </c>
      <c r="B593" s="56" t="s">
        <v>275</v>
      </c>
    </row>
    <row r="594" spans="1:2" x14ac:dyDescent="0.25">
      <c r="A594" s="57" t="s">
        <v>1423</v>
      </c>
      <c r="B594" s="56" t="s">
        <v>275</v>
      </c>
    </row>
    <row r="595" spans="1:2" x14ac:dyDescent="0.25">
      <c r="A595" s="57" t="s">
        <v>1424</v>
      </c>
      <c r="B595" s="56" t="s">
        <v>276</v>
      </c>
    </row>
    <row r="596" spans="1:2" x14ac:dyDescent="0.25">
      <c r="A596" s="57" t="s">
        <v>1425</v>
      </c>
      <c r="B596" s="56" t="s">
        <v>732</v>
      </c>
    </row>
    <row r="597" spans="1:2" x14ac:dyDescent="0.25">
      <c r="A597" s="57" t="s">
        <v>1426</v>
      </c>
      <c r="B597" s="56" t="s">
        <v>733</v>
      </c>
    </row>
    <row r="598" spans="1:2" x14ac:dyDescent="0.25">
      <c r="A598" s="57" t="s">
        <v>1427</v>
      </c>
      <c r="B598" s="56" t="s">
        <v>277</v>
      </c>
    </row>
    <row r="599" spans="1:2" x14ac:dyDescent="0.25">
      <c r="A599" s="57" t="s">
        <v>1428</v>
      </c>
      <c r="B599" s="56" t="s">
        <v>278</v>
      </c>
    </row>
    <row r="600" spans="1:2" x14ac:dyDescent="0.25">
      <c r="A600" s="57" t="s">
        <v>1429</v>
      </c>
      <c r="B600" s="56" t="s">
        <v>278</v>
      </c>
    </row>
    <row r="601" spans="1:2" x14ac:dyDescent="0.25">
      <c r="A601" s="57" t="s">
        <v>1430</v>
      </c>
      <c r="B601" s="56" t="s">
        <v>279</v>
      </c>
    </row>
    <row r="602" spans="1:2" x14ac:dyDescent="0.25">
      <c r="A602" s="57" t="s">
        <v>1431</v>
      </c>
      <c r="B602" s="56" t="s">
        <v>734</v>
      </c>
    </row>
    <row r="603" spans="1:2" x14ac:dyDescent="0.25">
      <c r="A603" s="57" t="s">
        <v>1432</v>
      </c>
      <c r="B603" s="56" t="s">
        <v>735</v>
      </c>
    </row>
    <row r="604" spans="1:2" x14ac:dyDescent="0.25">
      <c r="A604" s="57" t="s">
        <v>1433</v>
      </c>
      <c r="B604" s="56" t="s">
        <v>736</v>
      </c>
    </row>
    <row r="605" spans="1:2" x14ac:dyDescent="0.25">
      <c r="A605" s="57" t="s">
        <v>1434</v>
      </c>
      <c r="B605" s="56" t="s">
        <v>737</v>
      </c>
    </row>
    <row r="606" spans="1:2" x14ac:dyDescent="0.25">
      <c r="A606" s="57" t="s">
        <v>1435</v>
      </c>
      <c r="B606" s="56" t="s">
        <v>738</v>
      </c>
    </row>
    <row r="607" spans="1:2" x14ac:dyDescent="0.25">
      <c r="A607" s="57" t="s">
        <v>1436</v>
      </c>
      <c r="B607" s="56" t="s">
        <v>280</v>
      </c>
    </row>
    <row r="608" spans="1:2" x14ac:dyDescent="0.25">
      <c r="A608" s="57" t="s">
        <v>1437</v>
      </c>
      <c r="B608" s="56" t="s">
        <v>281</v>
      </c>
    </row>
    <row r="609" spans="1:2" x14ac:dyDescent="0.25">
      <c r="A609" s="57" t="s">
        <v>1438</v>
      </c>
      <c r="B609" s="56" t="s">
        <v>281</v>
      </c>
    </row>
    <row r="610" spans="1:2" x14ac:dyDescent="0.25">
      <c r="A610" s="57" t="s">
        <v>1439</v>
      </c>
      <c r="B610" s="56" t="s">
        <v>282</v>
      </c>
    </row>
    <row r="611" spans="1:2" x14ac:dyDescent="0.25">
      <c r="A611" s="57" t="s">
        <v>1440</v>
      </c>
      <c r="B611" s="56" t="s">
        <v>282</v>
      </c>
    </row>
    <row r="612" spans="1:2" x14ac:dyDescent="0.25">
      <c r="A612" s="57" t="s">
        <v>77</v>
      </c>
      <c r="B612" s="60" t="s">
        <v>283</v>
      </c>
    </row>
    <row r="613" spans="1:2" x14ac:dyDescent="0.25">
      <c r="A613" s="57" t="s">
        <v>1441</v>
      </c>
      <c r="B613" s="56" t="s">
        <v>284</v>
      </c>
    </row>
    <row r="614" spans="1:2" x14ac:dyDescent="0.25">
      <c r="A614" s="57" t="s">
        <v>1442</v>
      </c>
      <c r="B614" s="56" t="s">
        <v>285</v>
      </c>
    </row>
    <row r="615" spans="1:2" x14ac:dyDescent="0.25">
      <c r="A615" s="57" t="s">
        <v>1443</v>
      </c>
      <c r="B615" s="56" t="s">
        <v>285</v>
      </c>
    </row>
    <row r="616" spans="1:2" x14ac:dyDescent="0.25">
      <c r="A616" s="57" t="s">
        <v>1444</v>
      </c>
      <c r="B616" s="56" t="s">
        <v>286</v>
      </c>
    </row>
    <row r="617" spans="1:2" x14ac:dyDescent="0.25">
      <c r="A617" s="57" t="s">
        <v>1445</v>
      </c>
      <c r="B617" s="56" t="s">
        <v>286</v>
      </c>
    </row>
    <row r="618" spans="1:2" x14ac:dyDescent="0.25">
      <c r="A618" s="57" t="s">
        <v>1446</v>
      </c>
      <c r="B618" s="56" t="s">
        <v>287</v>
      </c>
    </row>
    <row r="619" spans="1:2" x14ac:dyDescent="0.25">
      <c r="A619" s="57" t="s">
        <v>1447</v>
      </c>
      <c r="B619" s="56" t="s">
        <v>739</v>
      </c>
    </row>
    <row r="620" spans="1:2" x14ac:dyDescent="0.25">
      <c r="A620" s="57" t="s">
        <v>1448</v>
      </c>
      <c r="B620" s="56" t="s">
        <v>288</v>
      </c>
    </row>
    <row r="621" spans="1:2" x14ac:dyDescent="0.25">
      <c r="A621" s="57" t="s">
        <v>1449</v>
      </c>
      <c r="B621" s="56" t="s">
        <v>288</v>
      </c>
    </row>
    <row r="622" spans="1:2" x14ac:dyDescent="0.25">
      <c r="A622" s="57" t="s">
        <v>1450</v>
      </c>
      <c r="B622" s="56" t="s">
        <v>289</v>
      </c>
    </row>
    <row r="623" spans="1:2" x14ac:dyDescent="0.25">
      <c r="A623" s="57" t="s">
        <v>1451</v>
      </c>
      <c r="B623" s="56" t="s">
        <v>290</v>
      </c>
    </row>
    <row r="624" spans="1:2" x14ac:dyDescent="0.25">
      <c r="A624" s="57" t="s">
        <v>1452</v>
      </c>
      <c r="B624" s="56" t="s">
        <v>740</v>
      </c>
    </row>
    <row r="625" spans="1:2" x14ac:dyDescent="0.25">
      <c r="A625" s="57" t="s">
        <v>1453</v>
      </c>
      <c r="B625" s="56" t="s">
        <v>291</v>
      </c>
    </row>
    <row r="626" spans="1:2" x14ac:dyDescent="0.25">
      <c r="A626" s="57" t="s">
        <v>1454</v>
      </c>
      <c r="B626" s="56" t="s">
        <v>741</v>
      </c>
    </row>
    <row r="627" spans="1:2" x14ac:dyDescent="0.25">
      <c r="A627" s="57" t="s">
        <v>1455</v>
      </c>
      <c r="B627" s="56" t="s">
        <v>742</v>
      </c>
    </row>
    <row r="628" spans="1:2" x14ac:dyDescent="0.25">
      <c r="A628" s="57" t="s">
        <v>1456</v>
      </c>
      <c r="B628" s="56" t="s">
        <v>292</v>
      </c>
    </row>
    <row r="629" spans="1:2" x14ac:dyDescent="0.25">
      <c r="A629" s="57" t="s">
        <v>1457</v>
      </c>
      <c r="B629" s="56" t="s">
        <v>292</v>
      </c>
    </row>
    <row r="630" spans="1:2" x14ac:dyDescent="0.25">
      <c r="A630" s="57" t="s">
        <v>77</v>
      </c>
      <c r="B630" s="60" t="s">
        <v>293</v>
      </c>
    </row>
    <row r="631" spans="1:2" x14ac:dyDescent="0.25">
      <c r="A631" s="57" t="s">
        <v>1458</v>
      </c>
      <c r="B631" s="56" t="s">
        <v>294</v>
      </c>
    </row>
    <row r="632" spans="1:2" x14ac:dyDescent="0.25">
      <c r="A632" s="57" t="s">
        <v>1459</v>
      </c>
      <c r="B632" s="56" t="s">
        <v>295</v>
      </c>
    </row>
    <row r="633" spans="1:2" x14ac:dyDescent="0.25">
      <c r="A633" s="57" t="s">
        <v>1460</v>
      </c>
      <c r="B633" s="56" t="s">
        <v>743</v>
      </c>
    </row>
    <row r="634" spans="1:2" x14ac:dyDescent="0.25">
      <c r="A634" s="57" t="s">
        <v>1461</v>
      </c>
      <c r="B634" s="56" t="s">
        <v>744</v>
      </c>
    </row>
    <row r="635" spans="1:2" x14ac:dyDescent="0.25">
      <c r="A635" s="57" t="s">
        <v>1462</v>
      </c>
      <c r="B635" s="56" t="s">
        <v>745</v>
      </c>
    </row>
    <row r="636" spans="1:2" x14ac:dyDescent="0.25">
      <c r="A636" s="57" t="s">
        <v>1463</v>
      </c>
      <c r="B636" s="56" t="s">
        <v>746</v>
      </c>
    </row>
    <row r="637" spans="1:2" x14ac:dyDescent="0.25">
      <c r="A637" s="57" t="s">
        <v>1464</v>
      </c>
      <c r="B637" s="56" t="s">
        <v>747</v>
      </c>
    </row>
    <row r="638" spans="1:2" x14ac:dyDescent="0.25">
      <c r="A638" s="57" t="s">
        <v>1465</v>
      </c>
      <c r="B638" s="56" t="s">
        <v>296</v>
      </c>
    </row>
    <row r="639" spans="1:2" x14ac:dyDescent="0.25">
      <c r="A639" s="57" t="s">
        <v>1466</v>
      </c>
      <c r="B639" s="56" t="s">
        <v>748</v>
      </c>
    </row>
    <row r="640" spans="1:2" x14ac:dyDescent="0.25">
      <c r="A640" s="57" t="s">
        <v>1467</v>
      </c>
      <c r="B640" s="56" t="s">
        <v>749</v>
      </c>
    </row>
    <row r="641" spans="1:2" x14ac:dyDescent="0.25">
      <c r="A641" s="57" t="s">
        <v>1468</v>
      </c>
      <c r="B641" s="56" t="s">
        <v>297</v>
      </c>
    </row>
    <row r="642" spans="1:2" x14ac:dyDescent="0.25">
      <c r="A642" s="57" t="s">
        <v>1469</v>
      </c>
      <c r="B642" s="56" t="s">
        <v>298</v>
      </c>
    </row>
    <row r="643" spans="1:2" x14ac:dyDescent="0.25">
      <c r="A643" s="57" t="s">
        <v>1470</v>
      </c>
      <c r="B643" s="56" t="s">
        <v>750</v>
      </c>
    </row>
    <row r="644" spans="1:2" x14ac:dyDescent="0.25">
      <c r="A644" s="57" t="s">
        <v>1471</v>
      </c>
      <c r="B644" s="56" t="s">
        <v>751</v>
      </c>
    </row>
    <row r="645" spans="1:2" x14ac:dyDescent="0.25">
      <c r="A645" s="57" t="s">
        <v>1472</v>
      </c>
      <c r="B645" s="56" t="s">
        <v>752</v>
      </c>
    </row>
    <row r="646" spans="1:2" x14ac:dyDescent="0.25">
      <c r="A646" s="57" t="s">
        <v>1473</v>
      </c>
      <c r="B646" s="56" t="s">
        <v>753</v>
      </c>
    </row>
    <row r="647" spans="1:2" x14ac:dyDescent="0.25">
      <c r="A647" s="57" t="s">
        <v>1474</v>
      </c>
      <c r="B647" s="56" t="s">
        <v>299</v>
      </c>
    </row>
    <row r="648" spans="1:2" x14ac:dyDescent="0.25">
      <c r="A648" s="57" t="s">
        <v>1475</v>
      </c>
      <c r="B648" s="56" t="s">
        <v>299</v>
      </c>
    </row>
    <row r="649" spans="1:2" x14ac:dyDescent="0.25">
      <c r="A649" s="57" t="s">
        <v>1476</v>
      </c>
      <c r="B649" s="56" t="s">
        <v>300</v>
      </c>
    </row>
    <row r="650" spans="1:2" x14ac:dyDescent="0.25">
      <c r="A650" s="57" t="s">
        <v>1477</v>
      </c>
      <c r="B650" s="56" t="s">
        <v>301</v>
      </c>
    </row>
    <row r="651" spans="1:2" x14ac:dyDescent="0.25">
      <c r="A651" s="57" t="s">
        <v>1478</v>
      </c>
      <c r="B651" s="56" t="s">
        <v>301</v>
      </c>
    </row>
    <row r="652" spans="1:2" x14ac:dyDescent="0.25">
      <c r="A652" s="57" t="s">
        <v>1479</v>
      </c>
      <c r="B652" s="56" t="s">
        <v>302</v>
      </c>
    </row>
    <row r="653" spans="1:2" x14ac:dyDescent="0.25">
      <c r="A653" s="57" t="s">
        <v>1480</v>
      </c>
      <c r="B653" s="56" t="s">
        <v>302</v>
      </c>
    </row>
    <row r="654" spans="1:2" x14ac:dyDescent="0.25">
      <c r="A654" s="57" t="s">
        <v>1481</v>
      </c>
      <c r="B654" s="56" t="s">
        <v>303</v>
      </c>
    </row>
    <row r="655" spans="1:2" x14ac:dyDescent="0.25">
      <c r="A655" s="57" t="s">
        <v>1482</v>
      </c>
      <c r="B655" s="56" t="s">
        <v>304</v>
      </c>
    </row>
    <row r="656" spans="1:2" x14ac:dyDescent="0.25">
      <c r="A656" s="57" t="s">
        <v>1483</v>
      </c>
      <c r="B656" s="56" t="s">
        <v>304</v>
      </c>
    </row>
    <row r="657" spans="1:2" x14ac:dyDescent="0.25">
      <c r="A657" s="57" t="s">
        <v>1484</v>
      </c>
      <c r="B657" s="56" t="s">
        <v>305</v>
      </c>
    </row>
    <row r="658" spans="1:2" x14ac:dyDescent="0.25">
      <c r="A658" s="57" t="s">
        <v>1485</v>
      </c>
      <c r="B658" s="56" t="s">
        <v>305</v>
      </c>
    </row>
    <row r="659" spans="1:2" x14ac:dyDescent="0.25">
      <c r="A659" s="57" t="s">
        <v>1486</v>
      </c>
      <c r="B659" s="56" t="s">
        <v>306</v>
      </c>
    </row>
    <row r="660" spans="1:2" x14ac:dyDescent="0.25">
      <c r="A660" s="57" t="s">
        <v>1487</v>
      </c>
      <c r="B660" s="56" t="s">
        <v>306</v>
      </c>
    </row>
    <row r="661" spans="1:2" x14ac:dyDescent="0.25">
      <c r="A661" s="57" t="s">
        <v>1488</v>
      </c>
      <c r="B661" s="56" t="s">
        <v>307</v>
      </c>
    </row>
    <row r="662" spans="1:2" x14ac:dyDescent="0.25">
      <c r="A662" s="57" t="s">
        <v>1489</v>
      </c>
      <c r="B662" s="56" t="s">
        <v>307</v>
      </c>
    </row>
    <row r="663" spans="1:2" x14ac:dyDescent="0.25">
      <c r="A663" s="57" t="s">
        <v>1490</v>
      </c>
      <c r="B663" s="56" t="s">
        <v>308</v>
      </c>
    </row>
    <row r="664" spans="1:2" x14ac:dyDescent="0.25">
      <c r="A664" s="57" t="s">
        <v>1491</v>
      </c>
      <c r="B664" s="56" t="s">
        <v>308</v>
      </c>
    </row>
    <row r="665" spans="1:2" x14ac:dyDescent="0.25">
      <c r="A665" s="57" t="s">
        <v>1492</v>
      </c>
      <c r="B665" s="56" t="s">
        <v>754</v>
      </c>
    </row>
    <row r="666" spans="1:2" x14ac:dyDescent="0.25">
      <c r="A666" s="57" t="s">
        <v>1493</v>
      </c>
      <c r="B666" s="56" t="s">
        <v>755</v>
      </c>
    </row>
    <row r="667" spans="1:2" x14ac:dyDescent="0.25">
      <c r="A667" s="57" t="s">
        <v>1494</v>
      </c>
      <c r="B667" s="56" t="s">
        <v>756</v>
      </c>
    </row>
    <row r="668" spans="1:2" x14ac:dyDescent="0.25">
      <c r="A668" s="57" t="s">
        <v>1495</v>
      </c>
      <c r="B668" s="56" t="s">
        <v>757</v>
      </c>
    </row>
    <row r="669" spans="1:2" x14ac:dyDescent="0.25">
      <c r="A669" s="57" t="s">
        <v>1496</v>
      </c>
      <c r="B669" s="56" t="s">
        <v>309</v>
      </c>
    </row>
    <row r="670" spans="1:2" x14ac:dyDescent="0.25">
      <c r="A670" s="57" t="s">
        <v>1497</v>
      </c>
      <c r="B670" s="56" t="s">
        <v>310</v>
      </c>
    </row>
    <row r="671" spans="1:2" x14ac:dyDescent="0.25">
      <c r="A671" s="57" t="s">
        <v>1498</v>
      </c>
      <c r="B671" s="56" t="s">
        <v>758</v>
      </c>
    </row>
    <row r="672" spans="1:2" x14ac:dyDescent="0.25">
      <c r="A672" s="57" t="s">
        <v>1499</v>
      </c>
      <c r="B672" s="56" t="s">
        <v>759</v>
      </c>
    </row>
    <row r="673" spans="1:2" x14ac:dyDescent="0.25">
      <c r="A673" s="57" t="s">
        <v>1500</v>
      </c>
      <c r="B673" s="56" t="s">
        <v>311</v>
      </c>
    </row>
    <row r="674" spans="1:2" x14ac:dyDescent="0.25">
      <c r="A674" s="57" t="s">
        <v>1501</v>
      </c>
      <c r="B674" s="56" t="s">
        <v>760</v>
      </c>
    </row>
    <row r="675" spans="1:2" x14ac:dyDescent="0.25">
      <c r="A675" s="57" t="s">
        <v>1502</v>
      </c>
      <c r="B675" s="56" t="s">
        <v>761</v>
      </c>
    </row>
    <row r="676" spans="1:2" x14ac:dyDescent="0.25">
      <c r="A676" s="57" t="s">
        <v>77</v>
      </c>
      <c r="B676" s="60" t="s">
        <v>312</v>
      </c>
    </row>
    <row r="677" spans="1:2" x14ac:dyDescent="0.25">
      <c r="A677" s="57" t="s">
        <v>1503</v>
      </c>
      <c r="B677" s="56" t="s">
        <v>313</v>
      </c>
    </row>
    <row r="678" spans="1:2" x14ac:dyDescent="0.25">
      <c r="A678" s="57" t="s">
        <v>1504</v>
      </c>
      <c r="B678" s="56" t="s">
        <v>314</v>
      </c>
    </row>
    <row r="679" spans="1:2" x14ac:dyDescent="0.25">
      <c r="A679" s="57" t="s">
        <v>1505</v>
      </c>
      <c r="B679" s="56" t="s">
        <v>762</v>
      </c>
    </row>
    <row r="680" spans="1:2" x14ac:dyDescent="0.25">
      <c r="A680" s="57" t="s">
        <v>1506</v>
      </c>
      <c r="B680" s="56" t="s">
        <v>763</v>
      </c>
    </row>
    <row r="681" spans="1:2" x14ac:dyDescent="0.25">
      <c r="A681" s="57" t="s">
        <v>1507</v>
      </c>
      <c r="B681" s="56" t="s">
        <v>315</v>
      </c>
    </row>
    <row r="682" spans="1:2" x14ac:dyDescent="0.25">
      <c r="A682" s="57" t="s">
        <v>1508</v>
      </c>
      <c r="B682" s="56" t="s">
        <v>315</v>
      </c>
    </row>
    <row r="683" spans="1:2" x14ac:dyDescent="0.25">
      <c r="A683" s="57" t="s">
        <v>1509</v>
      </c>
      <c r="B683" s="56" t="s">
        <v>316</v>
      </c>
    </row>
    <row r="684" spans="1:2" x14ac:dyDescent="0.25">
      <c r="A684" s="57" t="s">
        <v>1510</v>
      </c>
      <c r="B684" s="56" t="s">
        <v>316</v>
      </c>
    </row>
    <row r="685" spans="1:2" x14ac:dyDescent="0.25">
      <c r="A685" s="57" t="s">
        <v>1511</v>
      </c>
      <c r="B685" s="56" t="s">
        <v>317</v>
      </c>
    </row>
    <row r="686" spans="1:2" x14ac:dyDescent="0.25">
      <c r="A686" s="57" t="s">
        <v>1512</v>
      </c>
      <c r="B686" s="56" t="s">
        <v>318</v>
      </c>
    </row>
    <row r="687" spans="1:2" x14ac:dyDescent="0.25">
      <c r="A687" s="57" t="s">
        <v>1513</v>
      </c>
      <c r="B687" s="56" t="s">
        <v>319</v>
      </c>
    </row>
    <row r="688" spans="1:2" x14ac:dyDescent="0.25">
      <c r="A688" s="57" t="s">
        <v>1514</v>
      </c>
      <c r="B688" s="56" t="s">
        <v>764</v>
      </c>
    </row>
    <row r="689" spans="1:2" x14ac:dyDescent="0.25">
      <c r="A689" s="57" t="s">
        <v>1515</v>
      </c>
      <c r="B689" s="56" t="s">
        <v>765</v>
      </c>
    </row>
    <row r="690" spans="1:2" x14ac:dyDescent="0.25">
      <c r="A690" s="57" t="s">
        <v>1516</v>
      </c>
      <c r="B690" s="56" t="s">
        <v>320</v>
      </c>
    </row>
    <row r="691" spans="1:2" x14ac:dyDescent="0.25">
      <c r="A691" s="57" t="s">
        <v>1517</v>
      </c>
      <c r="B691" s="56" t="s">
        <v>320</v>
      </c>
    </row>
    <row r="692" spans="1:2" x14ac:dyDescent="0.25">
      <c r="A692" s="57" t="s">
        <v>1518</v>
      </c>
      <c r="B692" s="56" t="s">
        <v>321</v>
      </c>
    </row>
    <row r="693" spans="1:2" x14ac:dyDescent="0.25">
      <c r="A693" s="57" t="s">
        <v>1519</v>
      </c>
      <c r="B693" s="56" t="s">
        <v>321</v>
      </c>
    </row>
    <row r="694" spans="1:2" x14ac:dyDescent="0.25">
      <c r="A694" s="57" t="s">
        <v>1520</v>
      </c>
      <c r="B694" s="56" t="s">
        <v>322</v>
      </c>
    </row>
    <row r="695" spans="1:2" x14ac:dyDescent="0.25">
      <c r="A695" s="57" t="s">
        <v>77</v>
      </c>
      <c r="B695" s="60" t="s">
        <v>323</v>
      </c>
    </row>
    <row r="696" spans="1:2" x14ac:dyDescent="0.25">
      <c r="A696" s="57" t="s">
        <v>1521</v>
      </c>
      <c r="B696" s="56" t="s">
        <v>324</v>
      </c>
    </row>
    <row r="697" spans="1:2" x14ac:dyDescent="0.25">
      <c r="A697" s="57" t="s">
        <v>1522</v>
      </c>
      <c r="B697" s="56" t="s">
        <v>325</v>
      </c>
    </row>
    <row r="698" spans="1:2" x14ac:dyDescent="0.25">
      <c r="A698" s="57" t="s">
        <v>1523</v>
      </c>
      <c r="B698" s="56" t="s">
        <v>325</v>
      </c>
    </row>
    <row r="699" spans="1:2" x14ac:dyDescent="0.25">
      <c r="A699" s="57" t="s">
        <v>1524</v>
      </c>
      <c r="B699" s="56" t="s">
        <v>326</v>
      </c>
    </row>
    <row r="700" spans="1:2" x14ac:dyDescent="0.25">
      <c r="A700" s="57" t="s">
        <v>1525</v>
      </c>
      <c r="B700" s="56" t="s">
        <v>326</v>
      </c>
    </row>
    <row r="701" spans="1:2" x14ac:dyDescent="0.25">
      <c r="A701" s="57" t="s">
        <v>1526</v>
      </c>
      <c r="B701" s="56" t="s">
        <v>327</v>
      </c>
    </row>
    <row r="702" spans="1:2" x14ac:dyDescent="0.25">
      <c r="A702" s="57" t="s">
        <v>1527</v>
      </c>
      <c r="B702" s="56" t="s">
        <v>766</v>
      </c>
    </row>
    <row r="703" spans="1:2" x14ac:dyDescent="0.25">
      <c r="A703" s="57" t="s">
        <v>1528</v>
      </c>
      <c r="B703" s="56" t="s">
        <v>767</v>
      </c>
    </row>
    <row r="704" spans="1:2" x14ac:dyDescent="0.25">
      <c r="A704" s="57" t="s">
        <v>77</v>
      </c>
      <c r="B704" s="60" t="s">
        <v>328</v>
      </c>
    </row>
    <row r="705" spans="1:2" x14ac:dyDescent="0.25">
      <c r="A705" s="57" t="s">
        <v>1529</v>
      </c>
      <c r="B705" s="56" t="s">
        <v>329</v>
      </c>
    </row>
    <row r="706" spans="1:2" x14ac:dyDescent="0.25">
      <c r="A706" s="57" t="s">
        <v>1530</v>
      </c>
      <c r="B706" s="56" t="s">
        <v>330</v>
      </c>
    </row>
    <row r="707" spans="1:2" x14ac:dyDescent="0.25">
      <c r="A707" s="57" t="s">
        <v>1531</v>
      </c>
      <c r="B707" s="56" t="s">
        <v>330</v>
      </c>
    </row>
    <row r="708" spans="1:2" x14ac:dyDescent="0.25">
      <c r="A708" s="57" t="s">
        <v>1532</v>
      </c>
      <c r="B708" s="56" t="s">
        <v>331</v>
      </c>
    </row>
    <row r="709" spans="1:2" x14ac:dyDescent="0.25">
      <c r="A709" s="57" t="s">
        <v>1533</v>
      </c>
      <c r="B709" s="56" t="s">
        <v>331</v>
      </c>
    </row>
    <row r="710" spans="1:2" x14ac:dyDescent="0.25">
      <c r="A710" s="57" t="s">
        <v>1534</v>
      </c>
      <c r="B710" s="56" t="s">
        <v>332</v>
      </c>
    </row>
    <row r="711" spans="1:2" x14ac:dyDescent="0.25">
      <c r="A711" s="57" t="s">
        <v>1535</v>
      </c>
      <c r="B711" s="56" t="s">
        <v>333</v>
      </c>
    </row>
    <row r="712" spans="1:2" x14ac:dyDescent="0.25">
      <c r="A712" s="57" t="s">
        <v>1536</v>
      </c>
      <c r="B712" s="56" t="s">
        <v>333</v>
      </c>
    </row>
    <row r="713" spans="1:2" x14ac:dyDescent="0.25">
      <c r="A713" s="57" t="s">
        <v>1537</v>
      </c>
      <c r="B713" s="56" t="s">
        <v>334</v>
      </c>
    </row>
    <row r="714" spans="1:2" x14ac:dyDescent="0.25">
      <c r="A714" s="57" t="s">
        <v>1538</v>
      </c>
      <c r="B714" s="56" t="s">
        <v>768</v>
      </c>
    </row>
    <row r="715" spans="1:2" x14ac:dyDescent="0.25">
      <c r="A715" s="57" t="s">
        <v>1539</v>
      </c>
      <c r="B715" s="56" t="s">
        <v>769</v>
      </c>
    </row>
    <row r="716" spans="1:2" x14ac:dyDescent="0.25">
      <c r="A716" s="57" t="s">
        <v>1540</v>
      </c>
      <c r="B716" s="56" t="s">
        <v>335</v>
      </c>
    </row>
    <row r="717" spans="1:2" x14ac:dyDescent="0.25">
      <c r="A717" s="57" t="s">
        <v>1541</v>
      </c>
      <c r="B717" s="56" t="s">
        <v>336</v>
      </c>
    </row>
    <row r="718" spans="1:2" x14ac:dyDescent="0.25">
      <c r="A718" s="57" t="s">
        <v>1542</v>
      </c>
      <c r="B718" s="56" t="s">
        <v>770</v>
      </c>
    </row>
    <row r="719" spans="1:2" x14ac:dyDescent="0.25">
      <c r="A719" s="57" t="s">
        <v>1543</v>
      </c>
      <c r="B719" s="56" t="s">
        <v>771</v>
      </c>
    </row>
    <row r="720" spans="1:2" x14ac:dyDescent="0.25">
      <c r="A720" s="57" t="s">
        <v>1544</v>
      </c>
      <c r="B720" s="56" t="s">
        <v>337</v>
      </c>
    </row>
    <row r="721" spans="1:2" x14ac:dyDescent="0.25">
      <c r="A721" s="57" t="s">
        <v>1545</v>
      </c>
      <c r="B721" s="56" t="s">
        <v>337</v>
      </c>
    </row>
    <row r="722" spans="1:2" x14ac:dyDescent="0.25">
      <c r="A722" s="57" t="s">
        <v>1546</v>
      </c>
      <c r="B722" s="56" t="s">
        <v>338</v>
      </c>
    </row>
    <row r="723" spans="1:2" x14ac:dyDescent="0.25">
      <c r="A723" s="57" t="s">
        <v>1547</v>
      </c>
      <c r="B723" s="56" t="s">
        <v>339</v>
      </c>
    </row>
    <row r="724" spans="1:2" x14ac:dyDescent="0.25">
      <c r="A724" s="57" t="s">
        <v>1548</v>
      </c>
      <c r="B724" s="56" t="s">
        <v>772</v>
      </c>
    </row>
    <row r="725" spans="1:2" x14ac:dyDescent="0.25">
      <c r="A725" s="57" t="s">
        <v>1549</v>
      </c>
      <c r="B725" s="56" t="s">
        <v>773</v>
      </c>
    </row>
    <row r="726" spans="1:2" x14ac:dyDescent="0.25">
      <c r="A726" s="57" t="s">
        <v>1550</v>
      </c>
      <c r="B726" s="56" t="s">
        <v>340</v>
      </c>
    </row>
    <row r="727" spans="1:2" x14ac:dyDescent="0.25">
      <c r="A727" s="57" t="s">
        <v>1551</v>
      </c>
      <c r="B727" s="56" t="s">
        <v>340</v>
      </c>
    </row>
    <row r="728" spans="1:2" x14ac:dyDescent="0.25">
      <c r="A728" s="57" t="s">
        <v>1552</v>
      </c>
      <c r="B728" s="56" t="s">
        <v>341</v>
      </c>
    </row>
    <row r="729" spans="1:2" x14ac:dyDescent="0.25">
      <c r="A729" s="57" t="s">
        <v>1553</v>
      </c>
      <c r="B729" s="56" t="s">
        <v>342</v>
      </c>
    </row>
    <row r="730" spans="1:2" x14ac:dyDescent="0.25">
      <c r="A730" s="57" t="s">
        <v>1554</v>
      </c>
      <c r="B730" s="56" t="s">
        <v>774</v>
      </c>
    </row>
    <row r="731" spans="1:2" x14ac:dyDescent="0.25">
      <c r="A731" s="57" t="s">
        <v>1555</v>
      </c>
      <c r="B731" s="56" t="s">
        <v>775</v>
      </c>
    </row>
    <row r="732" spans="1:2" x14ac:dyDescent="0.25">
      <c r="A732" s="57" t="s">
        <v>1556</v>
      </c>
      <c r="B732" s="56" t="s">
        <v>343</v>
      </c>
    </row>
    <row r="733" spans="1:2" x14ac:dyDescent="0.25">
      <c r="A733" s="57" t="s">
        <v>1557</v>
      </c>
      <c r="B733" s="56" t="s">
        <v>343</v>
      </c>
    </row>
    <row r="734" spans="1:2" x14ac:dyDescent="0.25">
      <c r="A734" s="57" t="s">
        <v>1558</v>
      </c>
      <c r="B734" s="56" t="s">
        <v>344</v>
      </c>
    </row>
    <row r="735" spans="1:2" x14ac:dyDescent="0.25">
      <c r="A735" s="57" t="s">
        <v>1559</v>
      </c>
      <c r="B735" s="56" t="s">
        <v>345</v>
      </c>
    </row>
    <row r="736" spans="1:2" x14ac:dyDescent="0.25">
      <c r="A736" s="57" t="s">
        <v>1560</v>
      </c>
      <c r="B736" s="56" t="s">
        <v>345</v>
      </c>
    </row>
    <row r="737" spans="1:2" x14ac:dyDescent="0.25">
      <c r="A737" s="57" t="s">
        <v>1561</v>
      </c>
      <c r="B737" s="56" t="s">
        <v>346</v>
      </c>
    </row>
    <row r="738" spans="1:2" x14ac:dyDescent="0.25">
      <c r="A738" s="57" t="s">
        <v>1562</v>
      </c>
      <c r="B738" s="56" t="s">
        <v>346</v>
      </c>
    </row>
    <row r="739" spans="1:2" x14ac:dyDescent="0.25">
      <c r="A739" s="57" t="s">
        <v>1563</v>
      </c>
      <c r="B739" s="56" t="s">
        <v>347</v>
      </c>
    </row>
    <row r="740" spans="1:2" x14ac:dyDescent="0.25">
      <c r="A740" s="57" t="s">
        <v>1564</v>
      </c>
      <c r="B740" s="56" t="s">
        <v>347</v>
      </c>
    </row>
    <row r="741" spans="1:2" x14ac:dyDescent="0.25">
      <c r="A741" s="57" t="s">
        <v>1565</v>
      </c>
      <c r="B741" s="56" t="s">
        <v>348</v>
      </c>
    </row>
    <row r="742" spans="1:2" x14ac:dyDescent="0.25">
      <c r="A742" s="57" t="s">
        <v>1566</v>
      </c>
      <c r="B742" s="56" t="s">
        <v>348</v>
      </c>
    </row>
    <row r="743" spans="1:2" x14ac:dyDescent="0.25">
      <c r="A743" s="57" t="s">
        <v>1567</v>
      </c>
      <c r="B743" s="56" t="s">
        <v>349</v>
      </c>
    </row>
    <row r="744" spans="1:2" x14ac:dyDescent="0.25">
      <c r="A744" s="57" t="s">
        <v>1568</v>
      </c>
      <c r="B744" s="56" t="s">
        <v>349</v>
      </c>
    </row>
    <row r="745" spans="1:2" x14ac:dyDescent="0.25">
      <c r="A745" s="57" t="s">
        <v>1569</v>
      </c>
      <c r="B745" s="56" t="s">
        <v>349</v>
      </c>
    </row>
    <row r="746" spans="1:2" x14ac:dyDescent="0.25">
      <c r="A746" s="57" t="s">
        <v>77</v>
      </c>
      <c r="B746" s="60" t="s">
        <v>350</v>
      </c>
    </row>
    <row r="747" spans="1:2" x14ac:dyDescent="0.25">
      <c r="A747" s="57" t="s">
        <v>1570</v>
      </c>
      <c r="B747" s="56" t="s">
        <v>351</v>
      </c>
    </row>
    <row r="748" spans="1:2" x14ac:dyDescent="0.25">
      <c r="A748" s="57" t="s">
        <v>1571</v>
      </c>
      <c r="B748" s="56" t="s">
        <v>352</v>
      </c>
    </row>
    <row r="749" spans="1:2" x14ac:dyDescent="0.25">
      <c r="A749" s="57" t="s">
        <v>1572</v>
      </c>
      <c r="B749" s="56" t="s">
        <v>776</v>
      </c>
    </row>
    <row r="750" spans="1:2" x14ac:dyDescent="0.25">
      <c r="A750" s="57" t="s">
        <v>1573</v>
      </c>
      <c r="B750" s="56" t="s">
        <v>777</v>
      </c>
    </row>
    <row r="751" spans="1:2" x14ac:dyDescent="0.25">
      <c r="A751" s="57" t="s">
        <v>1574</v>
      </c>
      <c r="B751" s="56" t="s">
        <v>353</v>
      </c>
    </row>
    <row r="752" spans="1:2" x14ac:dyDescent="0.25">
      <c r="A752" s="57" t="s">
        <v>1575</v>
      </c>
      <c r="B752" s="56" t="s">
        <v>778</v>
      </c>
    </row>
    <row r="753" spans="1:2" x14ac:dyDescent="0.25">
      <c r="A753" s="57" t="s">
        <v>1576</v>
      </c>
      <c r="B753" s="56" t="s">
        <v>779</v>
      </c>
    </row>
    <row r="754" spans="1:2" x14ac:dyDescent="0.25">
      <c r="A754" s="57" t="s">
        <v>1577</v>
      </c>
      <c r="B754" s="56" t="s">
        <v>780</v>
      </c>
    </row>
    <row r="755" spans="1:2" x14ac:dyDescent="0.25">
      <c r="A755" s="57" t="s">
        <v>1578</v>
      </c>
      <c r="B755" s="56" t="s">
        <v>354</v>
      </c>
    </row>
    <row r="756" spans="1:2" x14ac:dyDescent="0.25">
      <c r="A756" s="57" t="s">
        <v>1579</v>
      </c>
      <c r="B756" s="56" t="s">
        <v>781</v>
      </c>
    </row>
    <row r="757" spans="1:2" x14ac:dyDescent="0.25">
      <c r="A757" s="57" t="s">
        <v>1580</v>
      </c>
      <c r="B757" s="56" t="s">
        <v>782</v>
      </c>
    </row>
    <row r="758" spans="1:2" x14ac:dyDescent="0.25">
      <c r="A758" s="57" t="s">
        <v>1581</v>
      </c>
      <c r="B758" s="56" t="s">
        <v>783</v>
      </c>
    </row>
    <row r="759" spans="1:2" x14ac:dyDescent="0.25">
      <c r="A759" s="57" t="s">
        <v>1582</v>
      </c>
      <c r="B759" s="56" t="s">
        <v>784</v>
      </c>
    </row>
    <row r="760" spans="1:2" x14ac:dyDescent="0.25">
      <c r="A760" s="57" t="s">
        <v>1583</v>
      </c>
      <c r="B760" s="56" t="s">
        <v>785</v>
      </c>
    </row>
    <row r="761" spans="1:2" x14ac:dyDescent="0.25">
      <c r="A761" s="57" t="s">
        <v>1584</v>
      </c>
      <c r="B761" s="56" t="s">
        <v>786</v>
      </c>
    </row>
    <row r="762" spans="1:2" x14ac:dyDescent="0.25">
      <c r="A762" s="57" t="s">
        <v>1585</v>
      </c>
      <c r="B762" s="56" t="s">
        <v>355</v>
      </c>
    </row>
    <row r="763" spans="1:2" x14ac:dyDescent="0.25">
      <c r="A763" s="57" t="s">
        <v>1586</v>
      </c>
      <c r="B763" s="56" t="s">
        <v>355</v>
      </c>
    </row>
    <row r="764" spans="1:2" x14ac:dyDescent="0.25">
      <c r="A764" s="57" t="s">
        <v>1587</v>
      </c>
      <c r="B764" s="56" t="s">
        <v>356</v>
      </c>
    </row>
    <row r="765" spans="1:2" x14ac:dyDescent="0.25">
      <c r="A765" s="57" t="s">
        <v>1588</v>
      </c>
      <c r="B765" s="56" t="s">
        <v>357</v>
      </c>
    </row>
    <row r="766" spans="1:2" x14ac:dyDescent="0.25">
      <c r="A766" s="57" t="s">
        <v>1589</v>
      </c>
      <c r="B766" s="56" t="s">
        <v>357</v>
      </c>
    </row>
    <row r="767" spans="1:2" x14ac:dyDescent="0.25">
      <c r="A767" s="57" t="s">
        <v>1590</v>
      </c>
      <c r="B767" s="56" t="s">
        <v>358</v>
      </c>
    </row>
    <row r="768" spans="1:2" x14ac:dyDescent="0.25">
      <c r="A768" s="57" t="s">
        <v>1591</v>
      </c>
      <c r="B768" s="56" t="s">
        <v>358</v>
      </c>
    </row>
    <row r="769" spans="1:2" x14ac:dyDescent="0.25">
      <c r="A769" s="57" t="s">
        <v>1592</v>
      </c>
      <c r="B769" s="56" t="s">
        <v>359</v>
      </c>
    </row>
    <row r="770" spans="1:2" x14ac:dyDescent="0.25">
      <c r="A770" s="57" t="s">
        <v>1593</v>
      </c>
      <c r="B770" s="56" t="s">
        <v>359</v>
      </c>
    </row>
    <row r="771" spans="1:2" x14ac:dyDescent="0.25">
      <c r="A771" s="57" t="s">
        <v>1594</v>
      </c>
      <c r="B771" s="56" t="s">
        <v>360</v>
      </c>
    </row>
    <row r="772" spans="1:2" x14ac:dyDescent="0.25">
      <c r="A772" s="57" t="s">
        <v>1595</v>
      </c>
      <c r="B772" s="56" t="s">
        <v>361</v>
      </c>
    </row>
    <row r="773" spans="1:2" x14ac:dyDescent="0.25">
      <c r="A773" s="57" t="s">
        <v>1596</v>
      </c>
      <c r="B773" s="56" t="s">
        <v>787</v>
      </c>
    </row>
    <row r="774" spans="1:2" x14ac:dyDescent="0.25">
      <c r="A774" s="57" t="s">
        <v>1597</v>
      </c>
      <c r="B774" s="56" t="s">
        <v>788</v>
      </c>
    </row>
    <row r="775" spans="1:2" x14ac:dyDescent="0.25">
      <c r="A775" s="57" t="s">
        <v>1598</v>
      </c>
      <c r="B775" s="56" t="s">
        <v>362</v>
      </c>
    </row>
    <row r="776" spans="1:2" x14ac:dyDescent="0.25">
      <c r="A776" s="57" t="s">
        <v>1599</v>
      </c>
      <c r="B776" s="56" t="s">
        <v>362</v>
      </c>
    </row>
    <row r="777" spans="1:2" x14ac:dyDescent="0.25">
      <c r="A777" s="57" t="s">
        <v>1600</v>
      </c>
      <c r="B777" s="56" t="s">
        <v>363</v>
      </c>
    </row>
    <row r="778" spans="1:2" x14ac:dyDescent="0.25">
      <c r="A778" s="57" t="s">
        <v>1601</v>
      </c>
      <c r="B778" s="56" t="s">
        <v>364</v>
      </c>
    </row>
    <row r="779" spans="1:2" x14ac:dyDescent="0.25">
      <c r="A779" s="57" t="s">
        <v>1602</v>
      </c>
      <c r="B779" s="56" t="s">
        <v>364</v>
      </c>
    </row>
    <row r="780" spans="1:2" x14ac:dyDescent="0.25">
      <c r="A780" s="57" t="s">
        <v>1603</v>
      </c>
      <c r="B780" s="56" t="s">
        <v>365</v>
      </c>
    </row>
    <row r="781" spans="1:2" x14ac:dyDescent="0.25">
      <c r="A781" s="57" t="s">
        <v>1604</v>
      </c>
      <c r="B781" s="56" t="s">
        <v>365</v>
      </c>
    </row>
    <row r="782" spans="1:2" x14ac:dyDescent="0.25">
      <c r="A782" s="57" t="s">
        <v>1605</v>
      </c>
      <c r="B782" s="56" t="s">
        <v>366</v>
      </c>
    </row>
    <row r="783" spans="1:2" x14ac:dyDescent="0.25">
      <c r="A783" s="57" t="s">
        <v>1606</v>
      </c>
      <c r="B783" s="56" t="s">
        <v>366</v>
      </c>
    </row>
    <row r="784" spans="1:2" x14ac:dyDescent="0.25">
      <c r="A784" s="57" t="s">
        <v>1607</v>
      </c>
      <c r="B784" s="56" t="s">
        <v>367</v>
      </c>
    </row>
    <row r="785" spans="1:2" x14ac:dyDescent="0.25">
      <c r="A785" s="57" t="s">
        <v>1608</v>
      </c>
      <c r="B785" s="56" t="s">
        <v>368</v>
      </c>
    </row>
    <row r="786" spans="1:2" x14ac:dyDescent="0.25">
      <c r="A786" s="57" t="s">
        <v>1609</v>
      </c>
      <c r="B786" s="56" t="s">
        <v>368</v>
      </c>
    </row>
    <row r="787" spans="1:2" x14ac:dyDescent="0.25">
      <c r="A787" s="57" t="s">
        <v>1610</v>
      </c>
      <c r="B787" s="56" t="s">
        <v>369</v>
      </c>
    </row>
    <row r="788" spans="1:2" x14ac:dyDescent="0.25">
      <c r="A788" s="57" t="s">
        <v>1611</v>
      </c>
      <c r="B788" s="56" t="s">
        <v>789</v>
      </c>
    </row>
    <row r="789" spans="1:2" x14ac:dyDescent="0.25">
      <c r="A789" s="57" t="s">
        <v>1612</v>
      </c>
      <c r="B789" s="56" t="s">
        <v>790</v>
      </c>
    </row>
    <row r="790" spans="1:2" x14ac:dyDescent="0.25">
      <c r="A790" s="57" t="s">
        <v>1613</v>
      </c>
      <c r="B790" s="56" t="s">
        <v>791</v>
      </c>
    </row>
    <row r="791" spans="1:2" x14ac:dyDescent="0.25">
      <c r="A791" s="57" t="s">
        <v>1614</v>
      </c>
      <c r="B791" s="56" t="s">
        <v>370</v>
      </c>
    </row>
    <row r="792" spans="1:2" x14ac:dyDescent="0.25">
      <c r="A792" s="57" t="s">
        <v>1615</v>
      </c>
      <c r="B792" s="56" t="s">
        <v>370</v>
      </c>
    </row>
    <row r="793" spans="1:2" x14ac:dyDescent="0.25">
      <c r="A793" s="57" t="s">
        <v>1616</v>
      </c>
      <c r="B793" s="56" t="s">
        <v>371</v>
      </c>
    </row>
    <row r="794" spans="1:2" x14ac:dyDescent="0.25">
      <c r="A794" s="57" t="s">
        <v>1617</v>
      </c>
      <c r="B794" s="56" t="s">
        <v>372</v>
      </c>
    </row>
    <row r="795" spans="1:2" x14ac:dyDescent="0.25">
      <c r="A795" s="57" t="s">
        <v>1618</v>
      </c>
      <c r="B795" s="56" t="s">
        <v>792</v>
      </c>
    </row>
    <row r="796" spans="1:2" x14ac:dyDescent="0.25">
      <c r="A796" s="57" t="s">
        <v>1619</v>
      </c>
      <c r="B796" s="56" t="s">
        <v>793</v>
      </c>
    </row>
    <row r="797" spans="1:2" x14ac:dyDescent="0.25">
      <c r="A797" s="57" t="s">
        <v>1620</v>
      </c>
      <c r="B797" s="56" t="s">
        <v>373</v>
      </c>
    </row>
    <row r="798" spans="1:2" x14ac:dyDescent="0.25">
      <c r="A798" s="57" t="s">
        <v>1621</v>
      </c>
      <c r="B798" s="56" t="s">
        <v>373</v>
      </c>
    </row>
    <row r="799" spans="1:2" x14ac:dyDescent="0.25">
      <c r="A799" s="57" t="s">
        <v>1622</v>
      </c>
      <c r="B799" s="56" t="s">
        <v>374</v>
      </c>
    </row>
    <row r="800" spans="1:2" x14ac:dyDescent="0.25">
      <c r="A800" s="57" t="s">
        <v>1623</v>
      </c>
      <c r="B800" s="56" t="s">
        <v>374</v>
      </c>
    </row>
    <row r="801" spans="1:2" x14ac:dyDescent="0.25">
      <c r="A801" s="57" t="s">
        <v>1624</v>
      </c>
      <c r="B801" s="56" t="s">
        <v>375</v>
      </c>
    </row>
    <row r="802" spans="1:2" x14ac:dyDescent="0.25">
      <c r="A802" s="57" t="s">
        <v>1625</v>
      </c>
      <c r="B802" s="56" t="s">
        <v>794</v>
      </c>
    </row>
    <row r="803" spans="1:2" x14ac:dyDescent="0.25">
      <c r="A803" s="57" t="s">
        <v>1626</v>
      </c>
      <c r="B803" s="56" t="s">
        <v>795</v>
      </c>
    </row>
    <row r="804" spans="1:2" x14ac:dyDescent="0.25">
      <c r="A804" s="57" t="s">
        <v>1627</v>
      </c>
      <c r="B804" s="56" t="s">
        <v>796</v>
      </c>
    </row>
    <row r="805" spans="1:2" x14ac:dyDescent="0.25">
      <c r="A805" s="57" t="s">
        <v>77</v>
      </c>
      <c r="B805" s="60" t="s">
        <v>376</v>
      </c>
    </row>
    <row r="806" spans="1:2" x14ac:dyDescent="0.25">
      <c r="A806" s="57" t="s">
        <v>1628</v>
      </c>
      <c r="B806" s="56" t="s">
        <v>377</v>
      </c>
    </row>
    <row r="807" spans="1:2" x14ac:dyDescent="0.25">
      <c r="A807" s="57" t="s">
        <v>1629</v>
      </c>
      <c r="B807" s="56" t="s">
        <v>378</v>
      </c>
    </row>
    <row r="808" spans="1:2" x14ac:dyDescent="0.25">
      <c r="A808" s="57" t="s">
        <v>1630</v>
      </c>
      <c r="B808" s="56" t="s">
        <v>378</v>
      </c>
    </row>
    <row r="809" spans="1:2" x14ac:dyDescent="0.25">
      <c r="A809" s="57" t="s">
        <v>1631</v>
      </c>
      <c r="B809" s="56" t="s">
        <v>379</v>
      </c>
    </row>
    <row r="810" spans="1:2" x14ac:dyDescent="0.25">
      <c r="A810" s="57" t="s">
        <v>1632</v>
      </c>
      <c r="B810" s="56" t="s">
        <v>379</v>
      </c>
    </row>
    <row r="811" spans="1:2" x14ac:dyDescent="0.25">
      <c r="A811" s="57" t="s">
        <v>1633</v>
      </c>
      <c r="B811" s="56" t="s">
        <v>380</v>
      </c>
    </row>
    <row r="812" spans="1:2" x14ac:dyDescent="0.25">
      <c r="A812" s="57" t="s">
        <v>1634</v>
      </c>
      <c r="B812" s="56" t="s">
        <v>797</v>
      </c>
    </row>
    <row r="813" spans="1:2" x14ac:dyDescent="0.25">
      <c r="A813" s="57" t="s">
        <v>1635</v>
      </c>
      <c r="B813" s="56" t="s">
        <v>798</v>
      </c>
    </row>
    <row r="814" spans="1:2" x14ac:dyDescent="0.25">
      <c r="A814" s="57" t="s">
        <v>1636</v>
      </c>
      <c r="B814" s="56" t="s">
        <v>381</v>
      </c>
    </row>
    <row r="815" spans="1:2" x14ac:dyDescent="0.25">
      <c r="A815" s="57" t="s">
        <v>1637</v>
      </c>
      <c r="B815" s="56" t="s">
        <v>799</v>
      </c>
    </row>
    <row r="816" spans="1:2" x14ac:dyDescent="0.25">
      <c r="A816" s="57" t="s">
        <v>1638</v>
      </c>
      <c r="B816" s="56" t="s">
        <v>800</v>
      </c>
    </row>
    <row r="817" spans="1:2" x14ac:dyDescent="0.25">
      <c r="A817" s="57" t="s">
        <v>1639</v>
      </c>
      <c r="B817" s="56" t="s">
        <v>382</v>
      </c>
    </row>
    <row r="818" spans="1:2" x14ac:dyDescent="0.25">
      <c r="A818" s="57" t="s">
        <v>1640</v>
      </c>
      <c r="B818" s="56" t="s">
        <v>801</v>
      </c>
    </row>
    <row r="819" spans="1:2" x14ac:dyDescent="0.25">
      <c r="A819" s="57" t="s">
        <v>1641</v>
      </c>
      <c r="B819" s="56" t="s">
        <v>802</v>
      </c>
    </row>
    <row r="820" spans="1:2" x14ac:dyDescent="0.25">
      <c r="A820" s="57" t="s">
        <v>1642</v>
      </c>
      <c r="B820" s="56" t="s">
        <v>803</v>
      </c>
    </row>
    <row r="821" spans="1:2" x14ac:dyDescent="0.25">
      <c r="A821" s="57" t="s">
        <v>1643</v>
      </c>
      <c r="B821" s="56" t="s">
        <v>804</v>
      </c>
    </row>
    <row r="822" spans="1:2" x14ac:dyDescent="0.25">
      <c r="A822" s="57" t="s">
        <v>1644</v>
      </c>
      <c r="B822" s="56" t="s">
        <v>383</v>
      </c>
    </row>
    <row r="823" spans="1:2" x14ac:dyDescent="0.25">
      <c r="A823" s="57" t="s">
        <v>1645</v>
      </c>
      <c r="B823" s="56" t="s">
        <v>383</v>
      </c>
    </row>
    <row r="824" spans="1:2" x14ac:dyDescent="0.25">
      <c r="A824" s="57" t="s">
        <v>77</v>
      </c>
      <c r="B824" s="60" t="s">
        <v>384</v>
      </c>
    </row>
    <row r="825" spans="1:2" x14ac:dyDescent="0.25">
      <c r="A825" s="57" t="s">
        <v>1646</v>
      </c>
      <c r="B825" s="56" t="s">
        <v>385</v>
      </c>
    </row>
    <row r="826" spans="1:2" x14ac:dyDescent="0.25">
      <c r="A826" s="57" t="s">
        <v>1647</v>
      </c>
      <c r="B826" s="56" t="s">
        <v>386</v>
      </c>
    </row>
    <row r="827" spans="1:2" x14ac:dyDescent="0.25">
      <c r="A827" s="57" t="s">
        <v>1648</v>
      </c>
      <c r="B827" s="56" t="s">
        <v>386</v>
      </c>
    </row>
    <row r="828" spans="1:2" x14ac:dyDescent="0.25">
      <c r="A828" s="57" t="s">
        <v>1649</v>
      </c>
      <c r="B828" s="56" t="s">
        <v>387</v>
      </c>
    </row>
    <row r="829" spans="1:2" x14ac:dyDescent="0.25">
      <c r="A829" s="57" t="s">
        <v>1650</v>
      </c>
      <c r="B829" s="56" t="s">
        <v>805</v>
      </c>
    </row>
    <row r="830" spans="1:2" x14ac:dyDescent="0.25">
      <c r="A830" s="57" t="s">
        <v>1651</v>
      </c>
      <c r="B830" s="56" t="s">
        <v>806</v>
      </c>
    </row>
    <row r="831" spans="1:2" x14ac:dyDescent="0.25">
      <c r="A831" s="57" t="s">
        <v>1652</v>
      </c>
      <c r="B831" s="56" t="s">
        <v>807</v>
      </c>
    </row>
    <row r="832" spans="1:2" x14ac:dyDescent="0.25">
      <c r="A832" s="57" t="s">
        <v>1653</v>
      </c>
      <c r="B832" s="56" t="s">
        <v>388</v>
      </c>
    </row>
    <row r="833" spans="1:2" x14ac:dyDescent="0.25">
      <c r="A833" s="57" t="s">
        <v>1654</v>
      </c>
      <c r="B833" s="56" t="s">
        <v>388</v>
      </c>
    </row>
    <row r="834" spans="1:2" x14ac:dyDescent="0.25">
      <c r="A834" s="57" t="s">
        <v>1655</v>
      </c>
      <c r="B834" s="56" t="s">
        <v>389</v>
      </c>
    </row>
    <row r="835" spans="1:2" x14ac:dyDescent="0.25">
      <c r="A835" s="57" t="s">
        <v>1656</v>
      </c>
      <c r="B835" s="56" t="s">
        <v>390</v>
      </c>
    </row>
    <row r="836" spans="1:2" x14ac:dyDescent="0.25">
      <c r="A836" s="57" t="s">
        <v>1657</v>
      </c>
      <c r="B836" s="56" t="s">
        <v>390</v>
      </c>
    </row>
    <row r="837" spans="1:2" x14ac:dyDescent="0.25">
      <c r="A837" s="57" t="s">
        <v>1658</v>
      </c>
      <c r="B837" s="56" t="s">
        <v>391</v>
      </c>
    </row>
    <row r="838" spans="1:2" x14ac:dyDescent="0.25">
      <c r="A838" s="57" t="s">
        <v>1659</v>
      </c>
      <c r="B838" s="56" t="s">
        <v>391</v>
      </c>
    </row>
    <row r="839" spans="1:2" x14ac:dyDescent="0.25">
      <c r="A839" s="57" t="s">
        <v>1660</v>
      </c>
      <c r="B839" s="56" t="s">
        <v>392</v>
      </c>
    </row>
    <row r="840" spans="1:2" x14ac:dyDescent="0.25">
      <c r="A840" s="57" t="s">
        <v>1661</v>
      </c>
      <c r="B840" s="56" t="s">
        <v>392</v>
      </c>
    </row>
    <row r="841" spans="1:2" x14ac:dyDescent="0.25">
      <c r="A841" s="57" t="s">
        <v>1662</v>
      </c>
      <c r="B841" s="56" t="s">
        <v>393</v>
      </c>
    </row>
    <row r="842" spans="1:2" x14ac:dyDescent="0.25">
      <c r="A842" s="57" t="s">
        <v>1663</v>
      </c>
      <c r="B842" s="56" t="s">
        <v>393</v>
      </c>
    </row>
    <row r="843" spans="1:2" x14ac:dyDescent="0.25">
      <c r="A843" s="57" t="s">
        <v>1664</v>
      </c>
      <c r="B843" s="56" t="s">
        <v>394</v>
      </c>
    </row>
    <row r="844" spans="1:2" x14ac:dyDescent="0.25">
      <c r="A844" s="57" t="s">
        <v>1665</v>
      </c>
      <c r="B844" s="56" t="s">
        <v>395</v>
      </c>
    </row>
    <row r="845" spans="1:2" x14ac:dyDescent="0.25">
      <c r="A845" s="57" t="s">
        <v>1666</v>
      </c>
      <c r="B845" s="56" t="s">
        <v>395</v>
      </c>
    </row>
    <row r="846" spans="1:2" x14ac:dyDescent="0.25">
      <c r="A846" s="57" t="s">
        <v>1667</v>
      </c>
      <c r="B846" s="56" t="s">
        <v>396</v>
      </c>
    </row>
    <row r="847" spans="1:2" x14ac:dyDescent="0.25">
      <c r="A847" s="57" t="s">
        <v>1668</v>
      </c>
      <c r="B847" s="56" t="s">
        <v>808</v>
      </c>
    </row>
    <row r="848" spans="1:2" x14ac:dyDescent="0.25">
      <c r="A848" s="57" t="s">
        <v>1669</v>
      </c>
      <c r="B848" s="56" t="s">
        <v>809</v>
      </c>
    </row>
    <row r="849" spans="1:2" x14ac:dyDescent="0.25">
      <c r="A849" s="57" t="s">
        <v>77</v>
      </c>
      <c r="B849" s="60" t="s">
        <v>397</v>
      </c>
    </row>
    <row r="850" spans="1:2" x14ac:dyDescent="0.25">
      <c r="A850" s="57" t="s">
        <v>1670</v>
      </c>
      <c r="B850" s="56" t="s">
        <v>398</v>
      </c>
    </row>
    <row r="851" spans="1:2" x14ac:dyDescent="0.25">
      <c r="A851" s="57" t="s">
        <v>1671</v>
      </c>
      <c r="B851" s="56" t="s">
        <v>398</v>
      </c>
    </row>
    <row r="852" spans="1:2" x14ac:dyDescent="0.25">
      <c r="A852" s="57" t="s">
        <v>1672</v>
      </c>
      <c r="B852" s="56" t="s">
        <v>810</v>
      </c>
    </row>
    <row r="853" spans="1:2" x14ac:dyDescent="0.25">
      <c r="A853" s="57" t="s">
        <v>1673</v>
      </c>
      <c r="B853" s="56" t="s">
        <v>811</v>
      </c>
    </row>
    <row r="854" spans="1:2" x14ac:dyDescent="0.25">
      <c r="A854" s="57" t="s">
        <v>1674</v>
      </c>
      <c r="B854" s="56" t="s">
        <v>812</v>
      </c>
    </row>
    <row r="855" spans="1:2" x14ac:dyDescent="0.25">
      <c r="A855" s="57" t="s">
        <v>1675</v>
      </c>
      <c r="B855" s="56" t="s">
        <v>813</v>
      </c>
    </row>
    <row r="856" spans="1:2" x14ac:dyDescent="0.25">
      <c r="A856" s="57" t="s">
        <v>1676</v>
      </c>
      <c r="B856" s="56" t="s">
        <v>399</v>
      </c>
    </row>
    <row r="857" spans="1:2" x14ac:dyDescent="0.25">
      <c r="A857" s="57" t="s">
        <v>1677</v>
      </c>
      <c r="B857" s="56" t="s">
        <v>399</v>
      </c>
    </row>
    <row r="858" spans="1:2" x14ac:dyDescent="0.25">
      <c r="A858" s="57" t="s">
        <v>1678</v>
      </c>
      <c r="B858" s="56" t="s">
        <v>814</v>
      </c>
    </row>
    <row r="859" spans="1:2" x14ac:dyDescent="0.25">
      <c r="A859" s="57" t="s">
        <v>1679</v>
      </c>
      <c r="B859" s="56" t="s">
        <v>815</v>
      </c>
    </row>
    <row r="860" spans="1:2" x14ac:dyDescent="0.25">
      <c r="A860" s="57" t="s">
        <v>1680</v>
      </c>
      <c r="B860" s="56" t="s">
        <v>816</v>
      </c>
    </row>
    <row r="861" spans="1:2" x14ac:dyDescent="0.25">
      <c r="A861" s="57" t="s">
        <v>1681</v>
      </c>
      <c r="B861" s="56" t="s">
        <v>817</v>
      </c>
    </row>
    <row r="862" spans="1:2" x14ac:dyDescent="0.25">
      <c r="A862" s="57" t="s">
        <v>1682</v>
      </c>
      <c r="B862" s="56" t="s">
        <v>400</v>
      </c>
    </row>
    <row r="863" spans="1:2" x14ac:dyDescent="0.25">
      <c r="A863" s="57" t="s">
        <v>1683</v>
      </c>
      <c r="B863" s="56" t="s">
        <v>400</v>
      </c>
    </row>
    <row r="864" spans="1:2" x14ac:dyDescent="0.25">
      <c r="A864" s="57" t="s">
        <v>1684</v>
      </c>
      <c r="B864" s="56" t="s">
        <v>400</v>
      </c>
    </row>
    <row r="865" spans="1:2" x14ac:dyDescent="0.25">
      <c r="A865" s="57" t="s">
        <v>1685</v>
      </c>
      <c r="B865" s="56" t="s">
        <v>401</v>
      </c>
    </row>
    <row r="866" spans="1:2" x14ac:dyDescent="0.25">
      <c r="A866" s="57" t="s">
        <v>1686</v>
      </c>
      <c r="B866" s="56" t="s">
        <v>402</v>
      </c>
    </row>
    <row r="867" spans="1:2" x14ac:dyDescent="0.25">
      <c r="A867" s="57" t="s">
        <v>1687</v>
      </c>
      <c r="B867" s="56" t="s">
        <v>818</v>
      </c>
    </row>
    <row r="868" spans="1:2" x14ac:dyDescent="0.25">
      <c r="A868" s="57" t="s">
        <v>1688</v>
      </c>
      <c r="B868" s="56" t="s">
        <v>819</v>
      </c>
    </row>
    <row r="869" spans="1:2" x14ac:dyDescent="0.25">
      <c r="A869" s="57" t="s">
        <v>1689</v>
      </c>
      <c r="B869" s="56" t="s">
        <v>820</v>
      </c>
    </row>
    <row r="870" spans="1:2" x14ac:dyDescent="0.25">
      <c r="A870" s="57" t="s">
        <v>1690</v>
      </c>
      <c r="B870" s="56" t="s">
        <v>821</v>
      </c>
    </row>
    <row r="871" spans="1:2" x14ac:dyDescent="0.25">
      <c r="A871" s="57" t="s">
        <v>1691</v>
      </c>
      <c r="B871" s="56" t="s">
        <v>403</v>
      </c>
    </row>
    <row r="872" spans="1:2" x14ac:dyDescent="0.25">
      <c r="A872" s="57" t="s">
        <v>1692</v>
      </c>
      <c r="B872" s="56" t="s">
        <v>822</v>
      </c>
    </row>
    <row r="873" spans="1:2" x14ac:dyDescent="0.25">
      <c r="A873" s="57" t="s">
        <v>1693</v>
      </c>
      <c r="B873" s="56" t="s">
        <v>823</v>
      </c>
    </row>
    <row r="874" spans="1:2" x14ac:dyDescent="0.25">
      <c r="A874" s="57" t="s">
        <v>1694</v>
      </c>
      <c r="B874" s="56" t="s">
        <v>404</v>
      </c>
    </row>
    <row r="875" spans="1:2" x14ac:dyDescent="0.25">
      <c r="A875" s="57" t="s">
        <v>1695</v>
      </c>
      <c r="B875" s="56" t="s">
        <v>405</v>
      </c>
    </row>
    <row r="876" spans="1:2" x14ac:dyDescent="0.25">
      <c r="A876" s="57" t="s">
        <v>1696</v>
      </c>
      <c r="B876" s="56" t="s">
        <v>824</v>
      </c>
    </row>
    <row r="877" spans="1:2" x14ac:dyDescent="0.25">
      <c r="A877" s="57" t="s">
        <v>1697</v>
      </c>
      <c r="B877" s="56" t="s">
        <v>825</v>
      </c>
    </row>
    <row r="878" spans="1:2" x14ac:dyDescent="0.25">
      <c r="A878" s="57" t="s">
        <v>1698</v>
      </c>
      <c r="B878" s="56" t="s">
        <v>406</v>
      </c>
    </row>
    <row r="879" spans="1:2" x14ac:dyDescent="0.25">
      <c r="A879" s="57" t="s">
        <v>1699</v>
      </c>
      <c r="B879" s="56" t="s">
        <v>826</v>
      </c>
    </row>
    <row r="880" spans="1:2" x14ac:dyDescent="0.25">
      <c r="A880" s="57" t="s">
        <v>1700</v>
      </c>
      <c r="B880" s="56" t="s">
        <v>827</v>
      </c>
    </row>
    <row r="881" spans="1:2" x14ac:dyDescent="0.25">
      <c r="A881" s="57" t="s">
        <v>1701</v>
      </c>
      <c r="B881" s="56" t="s">
        <v>828</v>
      </c>
    </row>
    <row r="882" spans="1:2" x14ac:dyDescent="0.25">
      <c r="A882" s="57" t="s">
        <v>1702</v>
      </c>
      <c r="B882" s="56" t="s">
        <v>829</v>
      </c>
    </row>
    <row r="883" spans="1:2" x14ac:dyDescent="0.25">
      <c r="A883" s="57" t="s">
        <v>1703</v>
      </c>
      <c r="B883" s="56" t="s">
        <v>830</v>
      </c>
    </row>
    <row r="884" spans="1:2" x14ac:dyDescent="0.25">
      <c r="A884" s="57" t="s">
        <v>1704</v>
      </c>
      <c r="B884" s="56" t="s">
        <v>831</v>
      </c>
    </row>
    <row r="885" spans="1:2" x14ac:dyDescent="0.25">
      <c r="A885" s="57" t="s">
        <v>1705</v>
      </c>
      <c r="B885" s="56" t="s">
        <v>407</v>
      </c>
    </row>
    <row r="886" spans="1:2" x14ac:dyDescent="0.25">
      <c r="A886" s="57" t="s">
        <v>1706</v>
      </c>
      <c r="B886" s="56" t="s">
        <v>407</v>
      </c>
    </row>
    <row r="887" spans="1:2" x14ac:dyDescent="0.25">
      <c r="A887" s="57" t="s">
        <v>1707</v>
      </c>
      <c r="B887" s="56" t="s">
        <v>832</v>
      </c>
    </row>
    <row r="888" spans="1:2" x14ac:dyDescent="0.25">
      <c r="A888" s="57" t="s">
        <v>1708</v>
      </c>
      <c r="B888" s="56" t="s">
        <v>833</v>
      </c>
    </row>
    <row r="889" spans="1:2" x14ac:dyDescent="0.25">
      <c r="A889" s="57" t="s">
        <v>1709</v>
      </c>
      <c r="B889" s="56" t="s">
        <v>834</v>
      </c>
    </row>
    <row r="890" spans="1:2" x14ac:dyDescent="0.25">
      <c r="A890" s="57" t="s">
        <v>1710</v>
      </c>
      <c r="B890" s="56" t="s">
        <v>835</v>
      </c>
    </row>
    <row r="891" spans="1:2" x14ac:dyDescent="0.25">
      <c r="A891" s="57" t="s">
        <v>1711</v>
      </c>
      <c r="B891" s="56" t="s">
        <v>836</v>
      </c>
    </row>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16"/>
  <sheetViews>
    <sheetView showGridLines="0" zoomScaleNormal="100" workbookViewId="0">
      <selection activeCell="C143" sqref="C143"/>
    </sheetView>
  </sheetViews>
  <sheetFormatPr defaultColWidth="8.7109375" defaultRowHeight="15" x14ac:dyDescent="0.25"/>
  <cols>
    <col min="1" max="1" width="8.7109375" style="48"/>
    <col min="2" max="2" width="37.28515625" style="2" customWidth="1"/>
    <col min="3" max="9" width="8.7109375" style="2"/>
    <col min="10" max="10" width="8.7109375" style="48"/>
    <col min="11" max="11" width="37.28515625" style="2" customWidth="1"/>
    <col min="12" max="18" width="8.7109375" style="2"/>
    <col min="19" max="19" width="9.140625" style="40"/>
    <col min="20" max="20" width="57.42578125" style="40" customWidth="1"/>
    <col min="21" max="21" width="10.140625" style="43" customWidth="1"/>
    <col min="22" max="22" width="8.7109375" style="41"/>
    <col min="23" max="23" width="8.7109375" style="2"/>
    <col min="24" max="24" width="8.7109375" style="54"/>
    <col min="25" max="26" width="8.7109375" style="2"/>
    <col min="27" max="28" width="8.7109375" style="39"/>
    <col min="29" max="16384" width="8.7109375" style="2"/>
  </cols>
  <sheetData>
    <row r="1" spans="1:28" ht="19.5" x14ac:dyDescent="0.25">
      <c r="A1" s="51" t="s">
        <v>1717</v>
      </c>
      <c r="U1" s="40"/>
    </row>
    <row r="3" spans="1:28" x14ac:dyDescent="0.25">
      <c r="A3" s="49" t="s">
        <v>1720</v>
      </c>
      <c r="J3" s="49" t="s">
        <v>1719</v>
      </c>
      <c r="S3" s="42" t="s">
        <v>1718</v>
      </c>
    </row>
    <row r="4" spans="1:28" x14ac:dyDescent="0.25">
      <c r="A4" s="48" t="s">
        <v>408</v>
      </c>
      <c r="C4" s="44"/>
      <c r="D4" s="44"/>
      <c r="E4" s="44"/>
      <c r="F4" s="44"/>
      <c r="G4" s="44"/>
      <c r="H4" s="44"/>
      <c r="J4" s="48" t="s">
        <v>408</v>
      </c>
      <c r="L4" s="44"/>
      <c r="M4" s="44"/>
      <c r="N4" s="44"/>
      <c r="O4" s="44"/>
      <c r="P4" s="44"/>
      <c r="Q4" s="44"/>
      <c r="S4" s="2" t="s">
        <v>408</v>
      </c>
    </row>
    <row r="5" spans="1:28" x14ac:dyDescent="0.25">
      <c r="A5" s="50" t="s">
        <v>410</v>
      </c>
      <c r="B5" s="15"/>
      <c r="C5" s="45" t="s">
        <v>67</v>
      </c>
      <c r="D5" s="45" t="s">
        <v>68</v>
      </c>
      <c r="E5" s="45" t="s">
        <v>69</v>
      </c>
      <c r="F5" s="45" t="s">
        <v>70</v>
      </c>
      <c r="G5" s="45" t="s">
        <v>71</v>
      </c>
      <c r="H5" s="45" t="s">
        <v>53</v>
      </c>
      <c r="J5" s="50" t="s">
        <v>410</v>
      </c>
      <c r="K5" s="15"/>
      <c r="L5" s="15" t="s">
        <v>67</v>
      </c>
      <c r="M5" s="15" t="s">
        <v>68</v>
      </c>
      <c r="N5" s="15" t="s">
        <v>69</v>
      </c>
      <c r="O5" s="15" t="s">
        <v>70</v>
      </c>
      <c r="P5" s="15" t="s">
        <v>71</v>
      </c>
      <c r="Q5" s="15" t="s">
        <v>53</v>
      </c>
      <c r="S5" s="15" t="s">
        <v>410</v>
      </c>
      <c r="T5" s="15"/>
      <c r="U5" s="15" t="s">
        <v>66</v>
      </c>
      <c r="V5" s="46" t="s">
        <v>838</v>
      </c>
    </row>
    <row r="6" spans="1:28" x14ac:dyDescent="0.25">
      <c r="A6" s="56"/>
      <c r="B6" s="57" t="s">
        <v>409</v>
      </c>
      <c r="C6" s="58">
        <v>29252.067881972267</v>
      </c>
      <c r="D6" s="58">
        <v>14098.663484209595</v>
      </c>
      <c r="E6" s="58">
        <v>18687.124200483202</v>
      </c>
      <c r="F6" s="58">
        <v>25332.198028363506</v>
      </c>
      <c r="G6" s="58">
        <v>38867.985714346672</v>
      </c>
      <c r="H6" s="58">
        <v>71678.558326910716</v>
      </c>
      <c r="J6" s="56"/>
      <c r="K6" s="57" t="s">
        <v>409</v>
      </c>
      <c r="L6" s="58">
        <v>64504.831947676299</v>
      </c>
      <c r="M6" s="58">
        <v>42091.367805149566</v>
      </c>
      <c r="N6" s="58">
        <v>50904.896804451157</v>
      </c>
      <c r="O6" s="58">
        <v>56576.951724221704</v>
      </c>
      <c r="P6" s="58">
        <v>67758.378465832109</v>
      </c>
      <c r="Q6" s="58">
        <v>86801.383417139165</v>
      </c>
      <c r="S6" s="56" t="s">
        <v>77</v>
      </c>
      <c r="T6" s="60" t="s">
        <v>78</v>
      </c>
      <c r="U6" s="58">
        <v>35176.12039027617</v>
      </c>
      <c r="V6" s="59">
        <v>108956.85771185969</v>
      </c>
      <c r="AA6" s="39" t="s">
        <v>67</v>
      </c>
      <c r="AB6" s="39">
        <v>3</v>
      </c>
    </row>
    <row r="7" spans="1:28" x14ac:dyDescent="0.25">
      <c r="A7" s="56" t="s">
        <v>77</v>
      </c>
      <c r="B7" s="56" t="s">
        <v>78</v>
      </c>
      <c r="C7" s="58">
        <v>35176.12039027617</v>
      </c>
      <c r="D7" s="58">
        <v>25578.093306288032</v>
      </c>
      <c r="E7" s="58">
        <v>50601.374570446736</v>
      </c>
      <c r="F7" s="58">
        <v>47122.41653418124</v>
      </c>
      <c r="G7" s="58">
        <v>56947.115384615383</v>
      </c>
      <c r="H7" s="58">
        <v>22029.208301306688</v>
      </c>
      <c r="J7" s="56" t="s">
        <v>77</v>
      </c>
      <c r="K7" s="56" t="s">
        <v>78</v>
      </c>
      <c r="L7" s="58">
        <v>108956.85771185969</v>
      </c>
      <c r="M7" s="58">
        <v>96584.14088406683</v>
      </c>
      <c r="N7" s="58">
        <v>70682.805137207804</v>
      </c>
      <c r="O7" s="58">
        <v>99501.638344890656</v>
      </c>
      <c r="P7" s="58">
        <v>140496.23829264549</v>
      </c>
      <c r="Q7" s="58">
        <v>106765.24491457209</v>
      </c>
      <c r="S7" s="57" t="s">
        <v>842</v>
      </c>
      <c r="T7" s="56" t="s">
        <v>79</v>
      </c>
      <c r="U7" s="58">
        <v>76111.111111111109</v>
      </c>
      <c r="V7" s="59">
        <v>76116.090909090912</v>
      </c>
      <c r="X7" s="55" t="str">
        <f>TRIM(SUBSTITUTE(S7, CHAR(160), " "))</f>
        <v>05</v>
      </c>
      <c r="Y7"/>
      <c r="AA7" s="39" t="s">
        <v>68</v>
      </c>
      <c r="AB7" s="39">
        <v>4</v>
      </c>
    </row>
    <row r="8" spans="1:28" x14ac:dyDescent="0.25">
      <c r="A8" s="56" t="s">
        <v>842</v>
      </c>
      <c r="B8" s="56" t="s">
        <v>79</v>
      </c>
      <c r="C8" s="58">
        <v>76111.111111111109</v>
      </c>
      <c r="D8" s="58" t="s">
        <v>77</v>
      </c>
      <c r="E8" s="58" t="s">
        <v>77</v>
      </c>
      <c r="F8" s="58" t="s">
        <v>77</v>
      </c>
      <c r="G8" s="58" t="s">
        <v>77</v>
      </c>
      <c r="H8" s="58" t="s">
        <v>77</v>
      </c>
      <c r="J8" s="56" t="s">
        <v>842</v>
      </c>
      <c r="K8" s="56" t="s">
        <v>79</v>
      </c>
      <c r="L8" s="58">
        <v>76116.090909090912</v>
      </c>
      <c r="M8" s="58" t="s">
        <v>77</v>
      </c>
      <c r="N8" s="58" t="s">
        <v>77</v>
      </c>
      <c r="O8" s="58" t="s">
        <v>77</v>
      </c>
      <c r="P8" s="58" t="s">
        <v>77</v>
      </c>
      <c r="Q8" s="58">
        <v>76773.008292610684</v>
      </c>
      <c r="S8" s="57" t="s">
        <v>844</v>
      </c>
      <c r="T8" s="56" t="s">
        <v>80</v>
      </c>
      <c r="U8" s="58" t="s">
        <v>77</v>
      </c>
      <c r="V8" s="59" t="s">
        <v>77</v>
      </c>
      <c r="X8" s="55" t="str">
        <f t="shared" ref="X8:X71" si="0">TRIM(SUBSTITUTE(S8, CHAR(160), " "))</f>
        <v>05.1</v>
      </c>
      <c r="Y8"/>
      <c r="AA8" s="39" t="s">
        <v>69</v>
      </c>
      <c r="AB8" s="39">
        <v>5</v>
      </c>
    </row>
    <row r="9" spans="1:28" x14ac:dyDescent="0.25">
      <c r="A9" s="56" t="s">
        <v>844</v>
      </c>
      <c r="B9" s="56" t="s">
        <v>80</v>
      </c>
      <c r="C9" s="58" t="s">
        <v>77</v>
      </c>
      <c r="D9" s="58" t="s">
        <v>77</v>
      </c>
      <c r="E9" s="58" t="s">
        <v>77</v>
      </c>
      <c r="F9" s="58" t="s">
        <v>77</v>
      </c>
      <c r="G9" s="58" t="s">
        <v>77</v>
      </c>
      <c r="H9" s="58" t="s">
        <v>77</v>
      </c>
      <c r="J9" s="56" t="s">
        <v>844</v>
      </c>
      <c r="K9" s="56" t="s">
        <v>80</v>
      </c>
      <c r="L9" s="58" t="s">
        <v>77</v>
      </c>
      <c r="M9" s="58" t="s">
        <v>77</v>
      </c>
      <c r="N9" s="58" t="s">
        <v>77</v>
      </c>
      <c r="O9" s="58" t="s">
        <v>77</v>
      </c>
      <c r="P9" s="58" t="s">
        <v>77</v>
      </c>
      <c r="Q9" s="58">
        <v>77777.777777777781</v>
      </c>
      <c r="S9" s="57" t="s">
        <v>849</v>
      </c>
      <c r="T9" s="56" t="s">
        <v>80</v>
      </c>
      <c r="U9" s="58" t="s">
        <v>77</v>
      </c>
      <c r="V9" s="59" t="s">
        <v>77</v>
      </c>
      <c r="X9" s="55" t="str">
        <f t="shared" si="0"/>
        <v>05.10</v>
      </c>
      <c r="Y9"/>
      <c r="AA9" s="39" t="s">
        <v>70</v>
      </c>
      <c r="AB9" s="39">
        <v>6</v>
      </c>
    </row>
    <row r="10" spans="1:28" x14ac:dyDescent="0.25">
      <c r="A10" s="56" t="s">
        <v>850</v>
      </c>
      <c r="B10" s="56" t="s">
        <v>81</v>
      </c>
      <c r="C10" s="58">
        <v>76111.111111111109</v>
      </c>
      <c r="D10" s="58" t="s">
        <v>77</v>
      </c>
      <c r="E10" s="58" t="s">
        <v>77</v>
      </c>
      <c r="F10" s="58" t="s">
        <v>77</v>
      </c>
      <c r="G10" s="58" t="s">
        <v>77</v>
      </c>
      <c r="H10" s="58" t="s">
        <v>77</v>
      </c>
      <c r="J10" s="56" t="s">
        <v>850</v>
      </c>
      <c r="K10" s="56" t="s">
        <v>81</v>
      </c>
      <c r="L10" s="58">
        <v>76953.99988514329</v>
      </c>
      <c r="M10" s="58" t="s">
        <v>77</v>
      </c>
      <c r="N10" s="58" t="s">
        <v>77</v>
      </c>
      <c r="O10" s="58" t="s">
        <v>77</v>
      </c>
      <c r="P10" s="58" t="s">
        <v>77</v>
      </c>
      <c r="Q10" s="58">
        <v>81481.481481481474</v>
      </c>
      <c r="S10" s="57" t="s">
        <v>850</v>
      </c>
      <c r="T10" s="56" t="s">
        <v>81</v>
      </c>
      <c r="U10" s="58">
        <v>76111.111111111109</v>
      </c>
      <c r="V10" s="59">
        <v>76953.99988514329</v>
      </c>
      <c r="X10" s="55" t="str">
        <f t="shared" si="0"/>
        <v>05.2</v>
      </c>
      <c r="Y10"/>
      <c r="AA10" s="39" t="s">
        <v>71</v>
      </c>
      <c r="AB10" s="39">
        <v>7</v>
      </c>
    </row>
    <row r="11" spans="1:28" x14ac:dyDescent="0.25">
      <c r="A11" s="56" t="s">
        <v>846</v>
      </c>
      <c r="B11" s="56" t="s">
        <v>82</v>
      </c>
      <c r="C11" s="58" t="s">
        <v>77</v>
      </c>
      <c r="D11" s="58" t="s">
        <v>77</v>
      </c>
      <c r="E11" s="58" t="s">
        <v>77</v>
      </c>
      <c r="F11" s="58" t="s">
        <v>77</v>
      </c>
      <c r="G11" s="58" t="s">
        <v>77</v>
      </c>
      <c r="H11" s="58" t="s">
        <v>77</v>
      </c>
      <c r="J11" s="56" t="s">
        <v>846</v>
      </c>
      <c r="K11" s="56" t="s">
        <v>82</v>
      </c>
      <c r="L11" s="58">
        <v>560314.66152625019</v>
      </c>
      <c r="M11" s="58">
        <v>5902995.1690821256</v>
      </c>
      <c r="N11" s="58" t="s">
        <v>77</v>
      </c>
      <c r="O11" s="58">
        <v>1729678.6389413988</v>
      </c>
      <c r="P11" s="58">
        <v>1366938.6281588448</v>
      </c>
      <c r="Q11" s="58">
        <v>278773.02372249693</v>
      </c>
      <c r="S11" s="57" t="s">
        <v>851</v>
      </c>
      <c r="T11" s="56" t="s">
        <v>81</v>
      </c>
      <c r="U11" s="58">
        <v>76111.111111111109</v>
      </c>
      <c r="V11" s="59">
        <v>77011.49425287357</v>
      </c>
      <c r="X11" s="55" t="str">
        <f t="shared" si="0"/>
        <v>05.20</v>
      </c>
      <c r="Y11"/>
      <c r="AA11" s="39" t="s">
        <v>53</v>
      </c>
      <c r="AB11" s="39">
        <v>8</v>
      </c>
    </row>
    <row r="12" spans="1:28" x14ac:dyDescent="0.25">
      <c r="A12" s="56" t="s">
        <v>857</v>
      </c>
      <c r="B12" s="56" t="s">
        <v>83</v>
      </c>
      <c r="C12" s="58" t="s">
        <v>77</v>
      </c>
      <c r="D12" s="58" t="s">
        <v>77</v>
      </c>
      <c r="E12" s="58" t="s">
        <v>77</v>
      </c>
      <c r="F12" s="58" t="s">
        <v>77</v>
      </c>
      <c r="G12" s="58" t="s">
        <v>77</v>
      </c>
      <c r="H12" s="58" t="s">
        <v>77</v>
      </c>
      <c r="J12" s="56" t="s">
        <v>857</v>
      </c>
      <c r="K12" s="56" t="s">
        <v>83</v>
      </c>
      <c r="L12" s="58">
        <v>711784.68208092486</v>
      </c>
      <c r="M12" s="58">
        <v>6492517.9856115105</v>
      </c>
      <c r="N12" s="58" t="s">
        <v>77</v>
      </c>
      <c r="O12" s="58">
        <v>2290030.2114803623</v>
      </c>
      <c r="P12" s="58">
        <v>1329915.0326797385</v>
      </c>
      <c r="Q12" s="58">
        <v>348054.15923463594</v>
      </c>
      <c r="S12" s="57" t="s">
        <v>846</v>
      </c>
      <c r="T12" s="56" t="s">
        <v>82</v>
      </c>
      <c r="U12" s="58" t="s">
        <v>77</v>
      </c>
      <c r="V12" s="59">
        <v>560314.66152625019</v>
      </c>
      <c r="X12" s="55" t="str">
        <f t="shared" si="0"/>
        <v>06</v>
      </c>
      <c r="Y12"/>
    </row>
    <row r="13" spans="1:28" x14ac:dyDescent="0.25">
      <c r="A13" s="56" t="s">
        <v>841</v>
      </c>
      <c r="B13" s="56" t="s">
        <v>84</v>
      </c>
      <c r="C13" s="58" t="s">
        <v>77</v>
      </c>
      <c r="D13" s="58" t="s">
        <v>77</v>
      </c>
      <c r="E13" s="58" t="s">
        <v>77</v>
      </c>
      <c r="F13" s="58" t="s">
        <v>77</v>
      </c>
      <c r="G13" s="58" t="s">
        <v>77</v>
      </c>
      <c r="H13" s="58" t="s">
        <v>77</v>
      </c>
      <c r="J13" s="56" t="s">
        <v>841</v>
      </c>
      <c r="K13" s="56" t="s">
        <v>84</v>
      </c>
      <c r="L13" s="58">
        <v>425513.65827530797</v>
      </c>
      <c r="M13" s="58" t="s">
        <v>77</v>
      </c>
      <c r="N13" s="58" t="s">
        <v>77</v>
      </c>
      <c r="O13" s="58">
        <v>796954.31472081214</v>
      </c>
      <c r="P13" s="58" t="s">
        <v>77</v>
      </c>
      <c r="Q13" s="58">
        <v>223899.3064474698</v>
      </c>
      <c r="S13" s="57" t="s">
        <v>857</v>
      </c>
      <c r="T13" s="56" t="s">
        <v>83</v>
      </c>
      <c r="U13" s="58" t="s">
        <v>77</v>
      </c>
      <c r="V13" s="59">
        <v>711784.68208092486</v>
      </c>
      <c r="X13" s="55" t="str">
        <f t="shared" si="0"/>
        <v>06.1</v>
      </c>
      <c r="Y13"/>
    </row>
    <row r="14" spans="1:28" x14ac:dyDescent="0.25">
      <c r="A14" s="56" t="s">
        <v>852</v>
      </c>
      <c r="B14" s="56" t="s">
        <v>85</v>
      </c>
      <c r="C14" s="58" t="s">
        <v>77</v>
      </c>
      <c r="D14" s="58" t="s">
        <v>77</v>
      </c>
      <c r="E14" s="58" t="s">
        <v>77</v>
      </c>
      <c r="F14" s="58" t="s">
        <v>77</v>
      </c>
      <c r="G14" s="58" t="s">
        <v>77</v>
      </c>
      <c r="H14" s="58" t="s">
        <v>77</v>
      </c>
      <c r="J14" s="56" t="s">
        <v>852</v>
      </c>
      <c r="K14" s="56" t="s">
        <v>85</v>
      </c>
      <c r="L14" s="58" t="s">
        <v>77</v>
      </c>
      <c r="M14" s="58" t="s">
        <v>77</v>
      </c>
      <c r="N14" s="58" t="s">
        <v>77</v>
      </c>
      <c r="O14" s="58" t="s">
        <v>77</v>
      </c>
      <c r="P14" s="58" t="s">
        <v>77</v>
      </c>
      <c r="Q14" s="58">
        <v>136258.62068965516</v>
      </c>
      <c r="S14" s="57" t="s">
        <v>858</v>
      </c>
      <c r="T14" s="56" t="s">
        <v>83</v>
      </c>
      <c r="U14" s="58" t="s">
        <v>77</v>
      </c>
      <c r="V14" s="59">
        <v>711784.68208092486</v>
      </c>
      <c r="X14" s="55" t="str">
        <f t="shared" si="0"/>
        <v>06.10</v>
      </c>
      <c r="Y14"/>
    </row>
    <row r="15" spans="1:28" x14ac:dyDescent="0.25">
      <c r="A15" s="56" t="s">
        <v>859</v>
      </c>
      <c r="B15" s="56" t="s">
        <v>86</v>
      </c>
      <c r="C15" s="58" t="s">
        <v>77</v>
      </c>
      <c r="D15" s="58" t="s">
        <v>77</v>
      </c>
      <c r="E15" s="58" t="s">
        <v>77</v>
      </c>
      <c r="F15" s="58" t="s">
        <v>77</v>
      </c>
      <c r="G15" s="58" t="s">
        <v>77</v>
      </c>
      <c r="H15" s="58" t="s">
        <v>77</v>
      </c>
      <c r="J15" s="56" t="s">
        <v>859</v>
      </c>
      <c r="K15" s="56" t="s">
        <v>86</v>
      </c>
      <c r="L15" s="58">
        <v>359255.86815382057</v>
      </c>
      <c r="M15" s="58" t="s">
        <v>77</v>
      </c>
      <c r="N15" s="58" t="s">
        <v>77</v>
      </c>
      <c r="O15" s="58" t="s">
        <v>77</v>
      </c>
      <c r="P15" s="58" t="s">
        <v>77</v>
      </c>
      <c r="Q15" s="58">
        <v>381294.96402877697</v>
      </c>
      <c r="S15" s="57" t="s">
        <v>841</v>
      </c>
      <c r="T15" s="56" t="s">
        <v>84</v>
      </c>
      <c r="U15" s="58" t="s">
        <v>77</v>
      </c>
      <c r="V15" s="59">
        <v>425513.65827530797</v>
      </c>
      <c r="X15" s="55" t="str">
        <f t="shared" si="0"/>
        <v>06.2</v>
      </c>
      <c r="Y15"/>
    </row>
    <row r="16" spans="1:28" x14ac:dyDescent="0.25">
      <c r="A16" s="56" t="s">
        <v>861</v>
      </c>
      <c r="B16" s="56" t="s">
        <v>87</v>
      </c>
      <c r="C16" s="58" t="s">
        <v>77</v>
      </c>
      <c r="D16" s="58" t="s">
        <v>77</v>
      </c>
      <c r="E16" s="58" t="s">
        <v>77</v>
      </c>
      <c r="F16" s="58" t="s">
        <v>77</v>
      </c>
      <c r="G16" s="58" t="s">
        <v>77</v>
      </c>
      <c r="H16" s="58" t="s">
        <v>77</v>
      </c>
      <c r="J16" s="56" t="s">
        <v>861</v>
      </c>
      <c r="K16" s="56" t="s">
        <v>87</v>
      </c>
      <c r="L16" s="58" t="s">
        <v>77</v>
      </c>
      <c r="M16" s="58" t="s">
        <v>77</v>
      </c>
      <c r="N16" s="58" t="s">
        <v>77</v>
      </c>
      <c r="O16" s="58" t="s">
        <v>77</v>
      </c>
      <c r="P16" s="58" t="s">
        <v>77</v>
      </c>
      <c r="Q16" s="58">
        <v>106987.41450655003</v>
      </c>
      <c r="S16" s="57" t="s">
        <v>853</v>
      </c>
      <c r="T16" s="56" t="s">
        <v>84</v>
      </c>
      <c r="U16" s="58" t="s">
        <v>77</v>
      </c>
      <c r="V16" s="59">
        <v>425513.65827530797</v>
      </c>
      <c r="X16" s="55" t="str">
        <f t="shared" si="0"/>
        <v>06.20</v>
      </c>
      <c r="Y16"/>
    </row>
    <row r="17" spans="1:25" x14ac:dyDescent="0.25">
      <c r="A17" s="56" t="s">
        <v>862</v>
      </c>
      <c r="B17" s="56" t="s">
        <v>88</v>
      </c>
      <c r="C17" s="58">
        <v>52877.134724857686</v>
      </c>
      <c r="D17" s="58" t="s">
        <v>77</v>
      </c>
      <c r="E17" s="58" t="s">
        <v>77</v>
      </c>
      <c r="F17" s="58" t="s">
        <v>77</v>
      </c>
      <c r="G17" s="58">
        <v>47751.552795031057</v>
      </c>
      <c r="H17" s="58" t="s">
        <v>77</v>
      </c>
      <c r="J17" s="56" t="s">
        <v>862</v>
      </c>
      <c r="K17" s="56" t="s">
        <v>88</v>
      </c>
      <c r="L17" s="58">
        <v>78799.9345739126</v>
      </c>
      <c r="M17" s="58">
        <v>55205.549657722295</v>
      </c>
      <c r="N17" s="58">
        <v>69156.462585034009</v>
      </c>
      <c r="O17" s="58">
        <v>77820.280007029462</v>
      </c>
      <c r="P17" s="58">
        <v>87966.580176440068</v>
      </c>
      <c r="Q17" s="58">
        <v>93306.987788331069</v>
      </c>
      <c r="S17" s="57" t="s">
        <v>852</v>
      </c>
      <c r="T17" s="56" t="s">
        <v>85</v>
      </c>
      <c r="U17" s="58" t="s">
        <v>77</v>
      </c>
      <c r="V17" s="59" t="s">
        <v>77</v>
      </c>
      <c r="X17" s="55" t="str">
        <f t="shared" si="0"/>
        <v>07</v>
      </c>
      <c r="Y17"/>
    </row>
    <row r="18" spans="1:25" x14ac:dyDescent="0.25">
      <c r="A18" s="56" t="s">
        <v>863</v>
      </c>
      <c r="B18" s="56" t="s">
        <v>89</v>
      </c>
      <c r="C18" s="58">
        <v>52280.373831775702</v>
      </c>
      <c r="D18" s="58">
        <v>26274.285714285714</v>
      </c>
      <c r="E18" s="58">
        <v>46704.545454545456</v>
      </c>
      <c r="F18" s="58" t="s">
        <v>77</v>
      </c>
      <c r="G18" s="58" t="s">
        <v>77</v>
      </c>
      <c r="H18" s="58" t="s">
        <v>77</v>
      </c>
      <c r="J18" s="56" t="s">
        <v>863</v>
      </c>
      <c r="K18" s="56" t="s">
        <v>89</v>
      </c>
      <c r="L18" s="58">
        <v>78110.769230769234</v>
      </c>
      <c r="M18" s="58">
        <v>54775.738622335608</v>
      </c>
      <c r="N18" s="58">
        <v>70992.817679558008</v>
      </c>
      <c r="O18" s="58">
        <v>78378.726418131482</v>
      </c>
      <c r="P18" s="58">
        <v>87314.3153526971</v>
      </c>
      <c r="Q18" s="58">
        <v>95445.952629554318</v>
      </c>
      <c r="S18" s="57" t="s">
        <v>859</v>
      </c>
      <c r="T18" s="56" t="s">
        <v>86</v>
      </c>
      <c r="U18" s="58" t="s">
        <v>77</v>
      </c>
      <c r="V18" s="59">
        <v>359255.86815382057</v>
      </c>
      <c r="X18" s="55" t="str">
        <f t="shared" si="0"/>
        <v>07.1</v>
      </c>
      <c r="Y18"/>
    </row>
    <row r="19" spans="1:25" x14ac:dyDescent="0.25">
      <c r="A19" s="56" t="s">
        <v>866</v>
      </c>
      <c r="B19" s="56" t="s">
        <v>90</v>
      </c>
      <c r="C19" s="58">
        <v>54781.312127236582</v>
      </c>
      <c r="D19" s="58" t="s">
        <v>77</v>
      </c>
      <c r="E19" s="58" t="s">
        <v>77</v>
      </c>
      <c r="F19" s="58">
        <v>135566.03773584907</v>
      </c>
      <c r="G19" s="58" t="s">
        <v>77</v>
      </c>
      <c r="H19" s="58" t="s">
        <v>77</v>
      </c>
      <c r="J19" s="56" t="s">
        <v>866</v>
      </c>
      <c r="K19" s="56" t="s">
        <v>90</v>
      </c>
      <c r="L19" s="58">
        <v>82629.965156794424</v>
      </c>
      <c r="M19" s="58">
        <v>58669.983416252071</v>
      </c>
      <c r="N19" s="58" t="s">
        <v>77</v>
      </c>
      <c r="O19" s="58">
        <v>72185.064935064933</v>
      </c>
      <c r="P19" s="58">
        <v>90582.423296931884</v>
      </c>
      <c r="Q19" s="58">
        <v>89856.42116458388</v>
      </c>
      <c r="S19" s="57" t="s">
        <v>860</v>
      </c>
      <c r="T19" s="56" t="s">
        <v>86</v>
      </c>
      <c r="U19" s="58" t="s">
        <v>77</v>
      </c>
      <c r="V19" s="59">
        <v>359255.86815382057</v>
      </c>
      <c r="X19" s="55" t="str">
        <f t="shared" si="0"/>
        <v>07.10</v>
      </c>
      <c r="Y19"/>
    </row>
    <row r="20" spans="1:25" x14ac:dyDescent="0.25">
      <c r="A20" s="56" t="s">
        <v>847</v>
      </c>
      <c r="B20" s="56" t="s">
        <v>91</v>
      </c>
      <c r="C20" s="58">
        <v>50234.375</v>
      </c>
      <c r="D20" s="58" t="s">
        <v>77</v>
      </c>
      <c r="E20" s="58" t="s">
        <v>77</v>
      </c>
      <c r="F20" s="58" t="s">
        <v>77</v>
      </c>
      <c r="G20" s="58" t="s">
        <v>77</v>
      </c>
      <c r="H20" s="58" t="s">
        <v>77</v>
      </c>
      <c r="J20" s="56" t="s">
        <v>847</v>
      </c>
      <c r="K20" s="56" t="s">
        <v>91</v>
      </c>
      <c r="L20" s="58" t="s">
        <v>77</v>
      </c>
      <c r="M20" s="58">
        <v>99228.890439637122</v>
      </c>
      <c r="N20" s="58">
        <v>80007.633587786258</v>
      </c>
      <c r="O20" s="58">
        <v>81291.70002668802</v>
      </c>
      <c r="P20" s="58">
        <v>89874.454148471617</v>
      </c>
      <c r="Q20" s="58">
        <v>88188.271604938273</v>
      </c>
      <c r="S20" s="57" t="s">
        <v>861</v>
      </c>
      <c r="T20" s="56" t="s">
        <v>87</v>
      </c>
      <c r="U20" s="58" t="s">
        <v>77</v>
      </c>
      <c r="V20" s="59" t="s">
        <v>77</v>
      </c>
      <c r="X20" s="55" t="str">
        <f t="shared" si="0"/>
        <v>07.2</v>
      </c>
      <c r="Y20"/>
    </row>
    <row r="21" spans="1:25" x14ac:dyDescent="0.25">
      <c r="A21" s="56" t="s">
        <v>871</v>
      </c>
      <c r="B21" s="56" t="s">
        <v>92</v>
      </c>
      <c r="C21" s="58">
        <v>90000</v>
      </c>
      <c r="D21" s="58">
        <v>90000</v>
      </c>
      <c r="E21" s="58" t="s">
        <v>77</v>
      </c>
      <c r="F21" s="58" t="s">
        <v>77</v>
      </c>
      <c r="G21" s="58" t="s">
        <v>77</v>
      </c>
      <c r="H21" s="58" t="s">
        <v>77</v>
      </c>
      <c r="J21" s="56" t="s">
        <v>871</v>
      </c>
      <c r="K21" s="56" t="s">
        <v>92</v>
      </c>
      <c r="L21" s="58">
        <v>122132</v>
      </c>
      <c r="M21" s="58">
        <v>188751.92604006163</v>
      </c>
      <c r="N21" s="58" t="s">
        <v>77</v>
      </c>
      <c r="O21" s="58">
        <v>118339.50617283951</v>
      </c>
      <c r="P21" s="58">
        <v>127380.06784041351</v>
      </c>
      <c r="Q21" s="58">
        <v>114677.29162542071</v>
      </c>
      <c r="S21" s="57" t="s">
        <v>856</v>
      </c>
      <c r="T21" s="56" t="s">
        <v>412</v>
      </c>
      <c r="U21" s="58" t="s">
        <v>77</v>
      </c>
      <c r="V21" s="59" t="s">
        <v>77</v>
      </c>
      <c r="X21" s="55" t="str">
        <f t="shared" si="0"/>
        <v>07.21</v>
      </c>
      <c r="Y21"/>
    </row>
    <row r="22" spans="1:25" x14ac:dyDescent="0.25">
      <c r="A22" s="56" t="s">
        <v>873</v>
      </c>
      <c r="B22" s="56" t="s">
        <v>93</v>
      </c>
      <c r="C22" s="58">
        <v>49603.174603174601</v>
      </c>
      <c r="D22" s="58" t="s">
        <v>77</v>
      </c>
      <c r="E22" s="58" t="s">
        <v>77</v>
      </c>
      <c r="F22" s="58" t="s">
        <v>77</v>
      </c>
      <c r="G22" s="58" t="s">
        <v>77</v>
      </c>
      <c r="H22" s="58" t="s">
        <v>77</v>
      </c>
      <c r="J22" s="56" t="s">
        <v>873</v>
      </c>
      <c r="K22" s="56" t="s">
        <v>93</v>
      </c>
      <c r="L22" s="58" t="s">
        <v>77</v>
      </c>
      <c r="M22" s="58" t="s">
        <v>77</v>
      </c>
      <c r="N22" s="58" t="s">
        <v>77</v>
      </c>
      <c r="O22" s="58">
        <v>53120</v>
      </c>
      <c r="P22" s="58">
        <v>41508.019162674442</v>
      </c>
      <c r="Q22" s="58">
        <v>44217.675941080197</v>
      </c>
      <c r="S22" s="57" t="s">
        <v>848</v>
      </c>
      <c r="T22" s="56" t="s">
        <v>413</v>
      </c>
      <c r="U22" s="58" t="s">
        <v>77</v>
      </c>
      <c r="V22" s="59" t="s">
        <v>77</v>
      </c>
      <c r="X22" s="55" t="str">
        <f t="shared" si="0"/>
        <v>07.29</v>
      </c>
      <c r="Y22"/>
    </row>
    <row r="23" spans="1:25" x14ac:dyDescent="0.25">
      <c r="A23" s="56" t="s">
        <v>77</v>
      </c>
      <c r="B23" s="60" t="s">
        <v>94</v>
      </c>
      <c r="C23" s="58">
        <v>45584.756019054978</v>
      </c>
      <c r="D23" s="58">
        <v>15077.641618497109</v>
      </c>
      <c r="E23" s="58">
        <v>26759.440065874602</v>
      </c>
      <c r="F23" s="58">
        <v>35590.128367383833</v>
      </c>
      <c r="G23" s="58">
        <v>46828.331449270074</v>
      </c>
      <c r="H23" s="58">
        <v>91013.271287484647</v>
      </c>
      <c r="J23" s="56" t="s">
        <v>77</v>
      </c>
      <c r="K23" s="60" t="s">
        <v>94</v>
      </c>
      <c r="L23" s="58">
        <v>81423.246996949165</v>
      </c>
      <c r="M23" s="58">
        <v>34794.520547945205</v>
      </c>
      <c r="N23" s="58">
        <v>48693.467336683418</v>
      </c>
      <c r="O23" s="58">
        <v>54168.053829377743</v>
      </c>
      <c r="P23" s="58">
        <v>67375.459308660647</v>
      </c>
      <c r="Q23" s="58">
        <v>109190.72120043228</v>
      </c>
      <c r="S23" s="57" t="s">
        <v>862</v>
      </c>
      <c r="T23" s="56" t="s">
        <v>88</v>
      </c>
      <c r="U23" s="58">
        <v>52877.134724857686</v>
      </c>
      <c r="V23" s="59">
        <v>78799.9345739126</v>
      </c>
      <c r="X23" s="55" t="str">
        <f t="shared" si="0"/>
        <v>08</v>
      </c>
      <c r="Y23"/>
    </row>
    <row r="24" spans="1:25" x14ac:dyDescent="0.25">
      <c r="A24" s="56" t="s">
        <v>875</v>
      </c>
      <c r="B24" s="56" t="s">
        <v>95</v>
      </c>
      <c r="C24" s="58">
        <v>30123.870154049429</v>
      </c>
      <c r="D24" s="58">
        <v>13451.292001601527</v>
      </c>
      <c r="E24" s="58">
        <v>19178.341537296477</v>
      </c>
      <c r="F24" s="58">
        <v>26761.714190428549</v>
      </c>
      <c r="G24" s="58">
        <v>39068.387634016864</v>
      </c>
      <c r="H24" s="58">
        <v>43714.315728655092</v>
      </c>
      <c r="J24" s="56" t="s">
        <v>875</v>
      </c>
      <c r="K24" s="56" t="s">
        <v>95</v>
      </c>
      <c r="L24" s="58">
        <v>57345.18000376971</v>
      </c>
      <c r="M24" s="58" t="s">
        <v>77</v>
      </c>
      <c r="N24" s="58">
        <v>34010.86602920037</v>
      </c>
      <c r="O24" s="58">
        <v>41156.95954832108</v>
      </c>
      <c r="P24" s="58">
        <v>58444.444444444445</v>
      </c>
      <c r="Q24" s="58" t="s">
        <v>77</v>
      </c>
      <c r="S24" s="57" t="s">
        <v>863</v>
      </c>
      <c r="T24" s="56" t="s">
        <v>89</v>
      </c>
      <c r="U24" s="58">
        <v>52280.373831775702</v>
      </c>
      <c r="V24" s="59">
        <v>78110.769230769234</v>
      </c>
      <c r="X24" s="55" t="str">
        <f t="shared" si="0"/>
        <v>08.1</v>
      </c>
      <c r="Y24"/>
    </row>
    <row r="25" spans="1:25" x14ac:dyDescent="0.25">
      <c r="A25" s="56" t="s">
        <v>840</v>
      </c>
      <c r="B25" s="56" t="s">
        <v>96</v>
      </c>
      <c r="C25" s="58">
        <v>33024.169442309336</v>
      </c>
      <c r="D25" s="58">
        <v>16914.357682619648</v>
      </c>
      <c r="E25" s="58">
        <v>20610.047846889953</v>
      </c>
      <c r="F25" s="58">
        <v>23931.933381607527</v>
      </c>
      <c r="G25" s="58">
        <v>34631.773969430295</v>
      </c>
      <c r="H25" s="58">
        <v>37956.874139776723</v>
      </c>
      <c r="J25" s="56" t="s">
        <v>840</v>
      </c>
      <c r="K25" s="56" t="s">
        <v>96</v>
      </c>
      <c r="L25" s="58">
        <v>48330.385394862584</v>
      </c>
      <c r="M25" s="58">
        <v>33167.258064516129</v>
      </c>
      <c r="N25" s="58">
        <v>32956.685499058382</v>
      </c>
      <c r="O25" s="58">
        <v>39815.697413184418</v>
      </c>
      <c r="P25" s="58">
        <v>45553.416891226421</v>
      </c>
      <c r="Q25" s="58">
        <v>57533.757932466877</v>
      </c>
      <c r="S25" s="57" t="s">
        <v>864</v>
      </c>
      <c r="T25" s="56" t="s">
        <v>414</v>
      </c>
      <c r="U25" s="58">
        <v>39159.420289855072</v>
      </c>
      <c r="V25" s="59">
        <v>75632.613390928731</v>
      </c>
      <c r="X25" s="55" t="str">
        <f t="shared" si="0"/>
        <v>08.11</v>
      </c>
      <c r="Y25"/>
    </row>
    <row r="26" spans="1:25" x14ac:dyDescent="0.25">
      <c r="A26" s="56" t="s">
        <v>855</v>
      </c>
      <c r="B26" s="56" t="s">
        <v>97</v>
      </c>
      <c r="C26" s="58">
        <v>30769.23076923077</v>
      </c>
      <c r="D26" s="58">
        <v>18295.454545454544</v>
      </c>
      <c r="E26" s="58">
        <v>29736.842105263157</v>
      </c>
      <c r="F26" s="58">
        <v>35860.805860805864</v>
      </c>
      <c r="G26" s="58" t="s">
        <v>77</v>
      </c>
      <c r="H26" s="58" t="s">
        <v>77</v>
      </c>
      <c r="J26" s="56" t="s">
        <v>855</v>
      </c>
      <c r="K26" s="56" t="s">
        <v>97</v>
      </c>
      <c r="L26" s="58">
        <v>54128.440366972478</v>
      </c>
      <c r="M26" s="58" t="s">
        <v>77</v>
      </c>
      <c r="N26" s="58">
        <v>38724.689165186501</v>
      </c>
      <c r="O26" s="58" t="s">
        <v>77</v>
      </c>
      <c r="P26" s="58">
        <v>56797.567567567574</v>
      </c>
      <c r="Q26" s="58">
        <v>54478.252514252774</v>
      </c>
      <c r="S26" s="57" t="s">
        <v>865</v>
      </c>
      <c r="T26" s="56" t="s">
        <v>415</v>
      </c>
      <c r="U26" s="58">
        <v>76105.263157894733</v>
      </c>
      <c r="V26" s="59">
        <v>79253.404176743192</v>
      </c>
      <c r="X26" s="55" t="str">
        <f t="shared" si="0"/>
        <v>08.12</v>
      </c>
      <c r="Y26"/>
    </row>
    <row r="27" spans="1:25" x14ac:dyDescent="0.25">
      <c r="A27" s="56" t="s">
        <v>843</v>
      </c>
      <c r="B27" s="56" t="s">
        <v>98</v>
      </c>
      <c r="C27" s="58">
        <v>40775.772661273593</v>
      </c>
      <c r="D27" s="58">
        <v>25315.614617940199</v>
      </c>
      <c r="E27" s="58">
        <v>32853.801169590646</v>
      </c>
      <c r="F27" s="58">
        <v>37642.857142857145</v>
      </c>
      <c r="G27" s="58">
        <v>37976.047904191619</v>
      </c>
      <c r="H27" s="58">
        <v>45936.417362950888</v>
      </c>
      <c r="J27" s="56" t="s">
        <v>843</v>
      </c>
      <c r="K27" s="56" t="s">
        <v>98</v>
      </c>
      <c r="L27" s="58">
        <v>72413.793103448275</v>
      </c>
      <c r="M27" s="58" t="s">
        <v>77</v>
      </c>
      <c r="N27" s="58">
        <v>44879.101308308789</v>
      </c>
      <c r="O27" s="58" t="s">
        <v>77</v>
      </c>
      <c r="P27" s="58">
        <v>66551.580596978383</v>
      </c>
      <c r="Q27" s="58">
        <v>87525.517241379304</v>
      </c>
      <c r="S27" s="57" t="s">
        <v>866</v>
      </c>
      <c r="T27" s="56" t="s">
        <v>90</v>
      </c>
      <c r="U27" s="58">
        <v>54781.312127236582</v>
      </c>
      <c r="V27" s="59">
        <v>82629.965156794424</v>
      </c>
      <c r="X27" s="55" t="str">
        <f t="shared" si="0"/>
        <v>08.9</v>
      </c>
      <c r="Y27"/>
    </row>
    <row r="28" spans="1:25" x14ac:dyDescent="0.25">
      <c r="A28" s="56" t="s">
        <v>882</v>
      </c>
      <c r="B28" s="56" t="s">
        <v>99</v>
      </c>
      <c r="C28" s="58">
        <v>52418.385577391586</v>
      </c>
      <c r="D28" s="58">
        <v>39593.473451327431</v>
      </c>
      <c r="E28" s="58">
        <v>43909.465020576128</v>
      </c>
      <c r="F28" s="58">
        <v>43596.837944664039</v>
      </c>
      <c r="G28" s="58" t="s">
        <v>77</v>
      </c>
      <c r="H28" s="58" t="s">
        <v>77</v>
      </c>
      <c r="J28" s="56" t="s">
        <v>882</v>
      </c>
      <c r="K28" s="56" t="s">
        <v>99</v>
      </c>
      <c r="L28" s="58">
        <v>114815.17308090928</v>
      </c>
      <c r="M28" s="58">
        <v>53163.087637840974</v>
      </c>
      <c r="N28" s="58">
        <v>75910.93117408907</v>
      </c>
      <c r="O28" s="58">
        <v>126283.1374692539</v>
      </c>
      <c r="P28" s="58">
        <v>144848.28255856293</v>
      </c>
      <c r="Q28" s="58">
        <v>135592.30824424195</v>
      </c>
      <c r="S28" s="57" t="s">
        <v>867</v>
      </c>
      <c r="T28" s="56" t="s">
        <v>416</v>
      </c>
      <c r="U28" s="58" t="s">
        <v>77</v>
      </c>
      <c r="V28" s="59">
        <v>90553.493081336477</v>
      </c>
      <c r="X28" s="55" t="str">
        <f t="shared" si="0"/>
        <v>08.91</v>
      </c>
      <c r="Y28"/>
    </row>
    <row r="29" spans="1:25" x14ac:dyDescent="0.25">
      <c r="A29" s="56" t="s">
        <v>885</v>
      </c>
      <c r="B29" s="56" t="s">
        <v>100</v>
      </c>
      <c r="C29" s="58">
        <v>44129.801888802103</v>
      </c>
      <c r="D29" s="58">
        <v>17216.200798630918</v>
      </c>
      <c r="E29" s="58">
        <v>30417.881438289602</v>
      </c>
      <c r="F29" s="58">
        <v>47480.144404332139</v>
      </c>
      <c r="G29" s="58">
        <v>46794.906529395827</v>
      </c>
      <c r="H29" s="58">
        <v>51653.012048192773</v>
      </c>
      <c r="J29" s="56" t="s">
        <v>885</v>
      </c>
      <c r="K29" s="56" t="s">
        <v>100</v>
      </c>
      <c r="L29" s="58" t="s">
        <v>77</v>
      </c>
      <c r="M29" s="58" t="s">
        <v>77</v>
      </c>
      <c r="N29" s="58">
        <v>45069.473684210527</v>
      </c>
      <c r="O29" s="58">
        <v>57369.182635901445</v>
      </c>
      <c r="P29" s="58">
        <v>63180.223111268897</v>
      </c>
      <c r="Q29" s="58">
        <v>85228.921992491494</v>
      </c>
      <c r="S29" s="57" t="s">
        <v>868</v>
      </c>
      <c r="T29" s="56" t="s">
        <v>417</v>
      </c>
      <c r="U29" s="58" t="s">
        <v>77</v>
      </c>
      <c r="V29" s="59" t="s">
        <v>77</v>
      </c>
      <c r="X29" s="55" t="str">
        <f t="shared" si="0"/>
        <v>08.92</v>
      </c>
      <c r="Y29"/>
    </row>
    <row r="30" spans="1:25" x14ac:dyDescent="0.25">
      <c r="A30" s="56" t="s">
        <v>888</v>
      </c>
      <c r="B30" s="56" t="s">
        <v>101</v>
      </c>
      <c r="C30" s="58">
        <v>41624.863685932389</v>
      </c>
      <c r="D30" s="58">
        <v>18504.098360655738</v>
      </c>
      <c r="E30" s="58">
        <v>28108.974358974359</v>
      </c>
      <c r="F30" s="58">
        <v>39601.139601139599</v>
      </c>
      <c r="G30" s="58" t="s">
        <v>77</v>
      </c>
      <c r="H30" s="58" t="s">
        <v>77</v>
      </c>
      <c r="J30" s="56" t="s">
        <v>888</v>
      </c>
      <c r="K30" s="56" t="s">
        <v>1721</v>
      </c>
      <c r="L30" s="58">
        <v>95465.365322110956</v>
      </c>
      <c r="M30" s="58">
        <v>44971.77199052996</v>
      </c>
      <c r="N30" s="58">
        <v>67278.044391121774</v>
      </c>
      <c r="O30" s="58">
        <v>82684.341342170665</v>
      </c>
      <c r="P30" s="58">
        <v>99050.149675422959</v>
      </c>
      <c r="Q30" s="58">
        <v>111533.05262284541</v>
      </c>
      <c r="S30" s="57" t="s">
        <v>869</v>
      </c>
      <c r="T30" s="56" t="s">
        <v>418</v>
      </c>
      <c r="U30" s="58" t="s">
        <v>77</v>
      </c>
      <c r="V30" s="59">
        <v>80843.277645186958</v>
      </c>
      <c r="X30" s="55" t="str">
        <f t="shared" si="0"/>
        <v>08.93</v>
      </c>
      <c r="Y30"/>
    </row>
    <row r="31" spans="1:25" x14ac:dyDescent="0.25">
      <c r="A31" s="56" t="s">
        <v>891</v>
      </c>
      <c r="B31" s="56" t="s">
        <v>102</v>
      </c>
      <c r="C31" s="58">
        <v>17240.345933972865</v>
      </c>
      <c r="D31" s="58">
        <v>7141.9154345983616</v>
      </c>
      <c r="E31" s="58">
        <v>12795.657603996542</v>
      </c>
      <c r="F31" s="58">
        <v>15834.769495906936</v>
      </c>
      <c r="G31" s="58">
        <v>26054.566563467492</v>
      </c>
      <c r="H31" s="58">
        <v>35270.43031977892</v>
      </c>
      <c r="J31" s="56" t="s">
        <v>891</v>
      </c>
      <c r="K31" s="56" t="s">
        <v>102</v>
      </c>
      <c r="L31" s="58">
        <v>35213.120958880609</v>
      </c>
      <c r="M31" s="58">
        <v>21954.740302865641</v>
      </c>
      <c r="N31" s="58">
        <v>27088.476190476191</v>
      </c>
      <c r="O31" s="58">
        <v>29034.803990329474</v>
      </c>
      <c r="P31" s="58">
        <v>40000</v>
      </c>
      <c r="Q31" s="58">
        <v>51906.435257118486</v>
      </c>
      <c r="S31" s="57" t="s">
        <v>870</v>
      </c>
      <c r="T31" s="56" t="s">
        <v>419</v>
      </c>
      <c r="U31" s="58">
        <v>53674.513817809624</v>
      </c>
      <c r="V31" s="59">
        <v>98102.941176470587</v>
      </c>
      <c r="X31" s="55" t="str">
        <f t="shared" si="0"/>
        <v>08.99</v>
      </c>
      <c r="Y31"/>
    </row>
    <row r="32" spans="1:25" x14ac:dyDescent="0.25">
      <c r="A32" s="56" t="s">
        <v>839</v>
      </c>
      <c r="B32" s="56" t="s">
        <v>103</v>
      </c>
      <c r="C32" s="58">
        <v>37547.870820234355</v>
      </c>
      <c r="D32" s="58">
        <v>14269.293924466338</v>
      </c>
      <c r="E32" s="58">
        <v>29305.263157894737</v>
      </c>
      <c r="F32" s="58">
        <v>30413.009808982963</v>
      </c>
      <c r="G32" s="58">
        <v>42709.359605911333</v>
      </c>
      <c r="H32" s="58">
        <v>52864.040660736973</v>
      </c>
      <c r="J32" s="56" t="s">
        <v>839</v>
      </c>
      <c r="K32" s="56" t="s">
        <v>103</v>
      </c>
      <c r="L32" s="58">
        <v>82959.641255605384</v>
      </c>
      <c r="M32" s="58">
        <v>26672.98915298441</v>
      </c>
      <c r="N32" s="58">
        <v>43243.24324324324</v>
      </c>
      <c r="O32" s="58" t="s">
        <v>77</v>
      </c>
      <c r="P32" s="58">
        <v>66666.666666666672</v>
      </c>
      <c r="Q32" s="58" t="s">
        <v>77</v>
      </c>
      <c r="S32" s="57" t="s">
        <v>847</v>
      </c>
      <c r="T32" s="56" t="s">
        <v>91</v>
      </c>
      <c r="U32" s="58">
        <v>50234.375</v>
      </c>
      <c r="V32" s="59" t="s">
        <v>77</v>
      </c>
      <c r="X32" s="55" t="str">
        <f t="shared" si="0"/>
        <v>09</v>
      </c>
      <c r="Y32"/>
    </row>
    <row r="33" spans="1:25" x14ac:dyDescent="0.25">
      <c r="A33" s="56" t="s">
        <v>902</v>
      </c>
      <c r="B33" s="56" t="s">
        <v>104</v>
      </c>
      <c r="C33" s="58">
        <v>65910.301953818824</v>
      </c>
      <c r="D33" s="58">
        <v>28509.719222462201</v>
      </c>
      <c r="E33" s="58">
        <v>54539.473684210519</v>
      </c>
      <c r="F33" s="58">
        <v>78522.072936660275</v>
      </c>
      <c r="G33" s="58">
        <v>80643.153526970957</v>
      </c>
      <c r="H33" s="58" t="s">
        <v>77</v>
      </c>
      <c r="J33" s="56" t="s">
        <v>902</v>
      </c>
      <c r="K33" s="56" t="s">
        <v>104</v>
      </c>
      <c r="L33" s="58">
        <v>92857.142857142855</v>
      </c>
      <c r="M33" s="58">
        <v>45327.147965593889</v>
      </c>
      <c r="N33" s="58">
        <v>72659.520807061795</v>
      </c>
      <c r="O33" s="58">
        <v>85802.362586978808</v>
      </c>
      <c r="P33" s="58">
        <v>96934.023285899093</v>
      </c>
      <c r="Q33" s="58">
        <v>102486.00098910391</v>
      </c>
      <c r="S33" s="57" t="s">
        <v>871</v>
      </c>
      <c r="T33" s="56" t="s">
        <v>92</v>
      </c>
      <c r="U33" s="58">
        <v>90000</v>
      </c>
      <c r="V33" s="59">
        <v>122132</v>
      </c>
      <c r="X33" s="55" t="str">
        <f t="shared" si="0"/>
        <v>09.1</v>
      </c>
      <c r="Y33"/>
    </row>
    <row r="34" spans="1:25" x14ac:dyDescent="0.25">
      <c r="A34" s="56" t="s">
        <v>845</v>
      </c>
      <c r="B34" s="56" t="s">
        <v>105</v>
      </c>
      <c r="C34" s="58">
        <v>65340.23529411765</v>
      </c>
      <c r="D34" s="58">
        <v>26881.338742393509</v>
      </c>
      <c r="E34" s="58">
        <v>49027.57619738752</v>
      </c>
      <c r="F34" s="58">
        <v>56979.65571205008</v>
      </c>
      <c r="G34" s="58">
        <v>57526.389866291342</v>
      </c>
      <c r="H34" s="58">
        <v>96555.671175858486</v>
      </c>
      <c r="J34" s="56" t="s">
        <v>845</v>
      </c>
      <c r="K34" s="56" t="s">
        <v>105</v>
      </c>
      <c r="L34" s="58">
        <v>105101.63327938116</v>
      </c>
      <c r="M34" s="58" t="s">
        <v>77</v>
      </c>
      <c r="N34" s="58">
        <v>57184.247645915137</v>
      </c>
      <c r="O34" s="58">
        <v>63574.465450342606</v>
      </c>
      <c r="P34" s="58">
        <v>100683.3530599457</v>
      </c>
      <c r="Q34" s="58">
        <v>143514.16579685634</v>
      </c>
      <c r="S34" s="57" t="s">
        <v>872</v>
      </c>
      <c r="T34" s="56" t="s">
        <v>92</v>
      </c>
      <c r="U34" s="58">
        <v>90000</v>
      </c>
      <c r="V34" s="59">
        <v>122132</v>
      </c>
      <c r="X34" s="55" t="str">
        <f t="shared" si="0"/>
        <v>09.10</v>
      </c>
      <c r="Y34"/>
    </row>
    <row r="35" spans="1:25" x14ac:dyDescent="0.25">
      <c r="A35" s="56" t="s">
        <v>905</v>
      </c>
      <c r="B35" s="56" t="s">
        <v>105</v>
      </c>
      <c r="C35" s="58">
        <v>65340.23529411765</v>
      </c>
      <c r="D35" s="58">
        <v>26881.338742393509</v>
      </c>
      <c r="E35" s="58">
        <v>49027.57619738752</v>
      </c>
      <c r="F35" s="58">
        <v>56979.65571205008</v>
      </c>
      <c r="G35" s="58">
        <v>57526.389866291342</v>
      </c>
      <c r="H35" s="58">
        <v>96555.671175858486</v>
      </c>
      <c r="J35" s="56" t="s">
        <v>905</v>
      </c>
      <c r="K35" s="56" t="s">
        <v>105</v>
      </c>
      <c r="L35" s="58">
        <v>105101.63327938116</v>
      </c>
      <c r="M35" s="58" t="s">
        <v>77</v>
      </c>
      <c r="N35" s="58">
        <v>57184.247645915137</v>
      </c>
      <c r="O35" s="58">
        <v>63574.465450342606</v>
      </c>
      <c r="P35" s="58">
        <v>100683.3530599457</v>
      </c>
      <c r="Q35" s="58">
        <v>143514.16579685634</v>
      </c>
      <c r="S35" s="57" t="s">
        <v>873</v>
      </c>
      <c r="T35" s="56" t="s">
        <v>93</v>
      </c>
      <c r="U35" s="58">
        <v>49603.174603174601</v>
      </c>
      <c r="V35" s="59" t="s">
        <v>77</v>
      </c>
      <c r="X35" s="55" t="str">
        <f t="shared" si="0"/>
        <v>09.9</v>
      </c>
      <c r="Y35"/>
    </row>
    <row r="36" spans="1:25" x14ac:dyDescent="0.25">
      <c r="A36" s="56" t="s">
        <v>913</v>
      </c>
      <c r="B36" s="56" t="s">
        <v>106</v>
      </c>
      <c r="C36" s="58">
        <v>136267.67200754007</v>
      </c>
      <c r="D36" s="58">
        <v>14615.384615384615</v>
      </c>
      <c r="E36" s="58" t="s">
        <v>77</v>
      </c>
      <c r="F36" s="58" t="s">
        <v>77</v>
      </c>
      <c r="G36" s="58" t="s">
        <v>77</v>
      </c>
      <c r="H36" s="58" t="s">
        <v>77</v>
      </c>
      <c r="J36" s="56" t="s">
        <v>913</v>
      </c>
      <c r="K36" s="56" t="s">
        <v>106</v>
      </c>
      <c r="L36" s="58">
        <v>217492.8439131167</v>
      </c>
      <c r="M36" s="58">
        <v>1350371.5170278638</v>
      </c>
      <c r="N36" s="58" t="s">
        <v>77</v>
      </c>
      <c r="O36" s="58" t="s">
        <v>77</v>
      </c>
      <c r="P36" s="58">
        <v>116329.01554404145</v>
      </c>
      <c r="Q36" s="58">
        <v>221863.55109247408</v>
      </c>
      <c r="S36" s="57" t="s">
        <v>874</v>
      </c>
      <c r="T36" s="56" t="s">
        <v>93</v>
      </c>
      <c r="U36" s="58">
        <v>49603.174603174601</v>
      </c>
      <c r="V36" s="59" t="s">
        <v>77</v>
      </c>
      <c r="X36" s="55" t="str">
        <f t="shared" si="0"/>
        <v>09.90</v>
      </c>
      <c r="Y36"/>
    </row>
    <row r="37" spans="1:25" x14ac:dyDescent="0.25">
      <c r="A37" s="56" t="s">
        <v>914</v>
      </c>
      <c r="B37" s="56" t="s">
        <v>106</v>
      </c>
      <c r="C37" s="58">
        <v>136267.67200754007</v>
      </c>
      <c r="D37" s="58">
        <v>14615.384615384615</v>
      </c>
      <c r="E37" s="58" t="s">
        <v>77</v>
      </c>
      <c r="F37" s="58" t="s">
        <v>77</v>
      </c>
      <c r="G37" s="58" t="s">
        <v>77</v>
      </c>
      <c r="H37" s="58" t="s">
        <v>77</v>
      </c>
      <c r="J37" s="56" t="s">
        <v>914</v>
      </c>
      <c r="K37" s="56" t="s">
        <v>106</v>
      </c>
      <c r="L37" s="58">
        <v>217492.8439131167</v>
      </c>
      <c r="M37" s="58">
        <v>1350371.5170278638</v>
      </c>
      <c r="N37" s="58" t="s">
        <v>77</v>
      </c>
      <c r="O37" s="58" t="s">
        <v>77</v>
      </c>
      <c r="P37" s="58">
        <v>116329.01554404145</v>
      </c>
      <c r="Q37" s="58">
        <v>221863.55109247408</v>
      </c>
      <c r="S37" s="57" t="s">
        <v>77</v>
      </c>
      <c r="T37" s="60" t="s">
        <v>94</v>
      </c>
      <c r="U37" s="58">
        <v>45584.756019054978</v>
      </c>
      <c r="V37" s="59">
        <v>81423.246996949165</v>
      </c>
      <c r="X37" s="55" t="str">
        <f t="shared" si="0"/>
        <v/>
      </c>
      <c r="Y37"/>
    </row>
    <row r="38" spans="1:25" x14ac:dyDescent="0.25">
      <c r="A38" s="56" t="s">
        <v>916</v>
      </c>
      <c r="B38" s="56" t="s">
        <v>107</v>
      </c>
      <c r="C38" s="58">
        <v>30421.37718396711</v>
      </c>
      <c r="D38" s="58">
        <v>12856.152512998267</v>
      </c>
      <c r="E38" s="58">
        <v>24736.842105263157</v>
      </c>
      <c r="F38" s="58">
        <v>29159.60451977401</v>
      </c>
      <c r="G38" s="58">
        <v>26873.433583959901</v>
      </c>
      <c r="H38" s="58">
        <v>64878.575283324339</v>
      </c>
      <c r="J38" s="56" t="s">
        <v>916</v>
      </c>
      <c r="K38" s="56" t="s">
        <v>107</v>
      </c>
      <c r="L38" s="58" t="s">
        <v>77</v>
      </c>
      <c r="M38" s="58">
        <v>26264.218033416168</v>
      </c>
      <c r="N38" s="58">
        <v>42600.769230769234</v>
      </c>
      <c r="O38" s="58">
        <v>47620.906710232324</v>
      </c>
      <c r="P38" s="58">
        <v>53665.628000400546</v>
      </c>
      <c r="Q38" s="58">
        <v>56783.414969775404</v>
      </c>
      <c r="S38" s="56" t="s">
        <v>875</v>
      </c>
      <c r="T38" s="56" t="s">
        <v>95</v>
      </c>
      <c r="U38" s="58">
        <v>30123.870154049429</v>
      </c>
      <c r="V38" s="59">
        <v>57345.18000376971</v>
      </c>
      <c r="X38" s="55" t="str">
        <f t="shared" si="0"/>
        <v>10</v>
      </c>
      <c r="Y38"/>
    </row>
    <row r="39" spans="1:25" x14ac:dyDescent="0.25">
      <c r="A39" s="56" t="s">
        <v>917</v>
      </c>
      <c r="B39" s="56" t="s">
        <v>108</v>
      </c>
      <c r="C39" s="58">
        <v>19260.780287474332</v>
      </c>
      <c r="D39" s="58">
        <v>33258.426966292136</v>
      </c>
      <c r="E39" s="58" t="s">
        <v>77</v>
      </c>
      <c r="F39" s="58" t="s">
        <v>77</v>
      </c>
      <c r="G39" s="58">
        <v>11381.578947368422</v>
      </c>
      <c r="H39" s="58" t="s">
        <v>77</v>
      </c>
      <c r="J39" s="56" t="s">
        <v>917</v>
      </c>
      <c r="K39" s="56" t="s">
        <v>108</v>
      </c>
      <c r="L39" s="58">
        <v>46893.58073997622</v>
      </c>
      <c r="M39" s="58">
        <v>41967.597111067735</v>
      </c>
      <c r="N39" s="58">
        <v>51918.194640338508</v>
      </c>
      <c r="O39" s="58">
        <v>57833.597236217072</v>
      </c>
      <c r="P39" s="58">
        <v>53091.832311598242</v>
      </c>
      <c r="Q39" s="58">
        <v>32604.166666666668</v>
      </c>
      <c r="S39" s="57" t="s">
        <v>840</v>
      </c>
      <c r="T39" s="56" t="s">
        <v>96</v>
      </c>
      <c r="U39" s="58">
        <v>33024.169442309336</v>
      </c>
      <c r="V39" s="59">
        <v>48330.385394862584</v>
      </c>
      <c r="X39" s="55" t="str">
        <f t="shared" si="0"/>
        <v>10.1</v>
      </c>
      <c r="Y39"/>
    </row>
    <row r="40" spans="1:25" x14ac:dyDescent="0.25">
      <c r="A40" s="56" t="s">
        <v>919</v>
      </c>
      <c r="B40" s="56" t="s">
        <v>109</v>
      </c>
      <c r="C40" s="58">
        <v>40544.412607449856</v>
      </c>
      <c r="D40" s="58">
        <v>23154.362416107382</v>
      </c>
      <c r="E40" s="58" t="s">
        <v>77</v>
      </c>
      <c r="F40" s="58" t="s">
        <v>77</v>
      </c>
      <c r="G40" s="58" t="s">
        <v>77</v>
      </c>
      <c r="H40" s="58" t="s">
        <v>77</v>
      </c>
      <c r="J40" s="56" t="s">
        <v>919</v>
      </c>
      <c r="K40" s="56" t="s">
        <v>109</v>
      </c>
      <c r="L40" s="58">
        <v>55385.536087677552</v>
      </c>
      <c r="M40" s="58">
        <v>31126.18724559023</v>
      </c>
      <c r="N40" s="58">
        <v>50810.457516339869</v>
      </c>
      <c r="O40" s="58">
        <v>63046.506137865908</v>
      </c>
      <c r="P40" s="58">
        <v>56046.298418519371</v>
      </c>
      <c r="Q40" s="58">
        <v>59634.032038173144</v>
      </c>
      <c r="S40" s="57" t="s">
        <v>876</v>
      </c>
      <c r="T40" s="56" t="s">
        <v>420</v>
      </c>
      <c r="U40" s="58">
        <v>31460.988498601182</v>
      </c>
      <c r="V40" s="59">
        <v>48579.133333333331</v>
      </c>
      <c r="X40" s="55" t="str">
        <f t="shared" si="0"/>
        <v>10.11</v>
      </c>
      <c r="Y40"/>
    </row>
    <row r="41" spans="1:25" x14ac:dyDescent="0.25">
      <c r="A41" s="56" t="s">
        <v>921</v>
      </c>
      <c r="B41" s="56" t="s">
        <v>110</v>
      </c>
      <c r="C41" s="58">
        <v>20934.873949579833</v>
      </c>
      <c r="D41" s="58">
        <v>11868.131868131868</v>
      </c>
      <c r="E41" s="58">
        <v>27080.291970802919</v>
      </c>
      <c r="F41" s="58">
        <v>14848.484848484848</v>
      </c>
      <c r="G41" s="58">
        <v>35415.019762845848</v>
      </c>
      <c r="H41" s="58" t="s">
        <v>77</v>
      </c>
      <c r="J41" s="56" t="s">
        <v>921</v>
      </c>
      <c r="K41" s="56" t="s">
        <v>110</v>
      </c>
      <c r="L41" s="58">
        <v>40691.020721412126</v>
      </c>
      <c r="M41" s="58">
        <v>27742.428098752862</v>
      </c>
      <c r="N41" s="58">
        <v>37799.103551315944</v>
      </c>
      <c r="O41" s="58">
        <v>47210.202147820593</v>
      </c>
      <c r="P41" s="58">
        <v>46939.717191763833</v>
      </c>
      <c r="Q41" s="58">
        <v>43238.564569118018</v>
      </c>
      <c r="S41" s="57" t="s">
        <v>877</v>
      </c>
      <c r="T41" s="56" t="s">
        <v>421</v>
      </c>
      <c r="U41" s="58">
        <v>40708.396946564884</v>
      </c>
      <c r="V41" s="59">
        <v>57556.25</v>
      </c>
      <c r="X41" s="55" t="str">
        <f t="shared" si="0"/>
        <v>10.12</v>
      </c>
      <c r="Y41"/>
    </row>
    <row r="42" spans="1:25" x14ac:dyDescent="0.25">
      <c r="A42" s="56" t="s">
        <v>923</v>
      </c>
      <c r="B42" s="56" t="s">
        <v>111</v>
      </c>
      <c r="C42" s="58">
        <v>31991.677428612427</v>
      </c>
      <c r="D42" s="58">
        <v>11546.211125711783</v>
      </c>
      <c r="E42" s="58">
        <v>24687.5</v>
      </c>
      <c r="F42" s="58">
        <v>26247.56335282651</v>
      </c>
      <c r="G42" s="58">
        <v>29335.899903753609</v>
      </c>
      <c r="H42" s="58">
        <v>64878.575283324339</v>
      </c>
      <c r="J42" s="56" t="s">
        <v>923</v>
      </c>
      <c r="K42" s="56" t="s">
        <v>111</v>
      </c>
      <c r="L42" s="58">
        <v>46416.971428571429</v>
      </c>
      <c r="M42" s="58">
        <v>24425.195749440714</v>
      </c>
      <c r="N42" s="58">
        <v>41395.08670520231</v>
      </c>
      <c r="O42" s="58">
        <v>44062.54532269761</v>
      </c>
      <c r="P42" s="58">
        <v>54433.125174759996</v>
      </c>
      <c r="Q42" s="58">
        <v>61016.09312384708</v>
      </c>
      <c r="S42" s="57" t="s">
        <v>878</v>
      </c>
      <c r="T42" s="56" t="s">
        <v>422</v>
      </c>
      <c r="U42" s="58">
        <v>29164.270653632357</v>
      </c>
      <c r="V42" s="59">
        <v>46318.489795918365</v>
      </c>
      <c r="X42" s="55" t="str">
        <f t="shared" si="0"/>
        <v>10.13</v>
      </c>
      <c r="Y42"/>
    </row>
    <row r="43" spans="1:25" x14ac:dyDescent="0.25">
      <c r="A43" s="56" t="s">
        <v>931</v>
      </c>
      <c r="B43" s="56" t="s">
        <v>112</v>
      </c>
      <c r="C43" s="58">
        <v>17371.485373473446</v>
      </c>
      <c r="D43" s="58">
        <v>9947.9691171534068</v>
      </c>
      <c r="E43" s="58">
        <v>15112.612612612611</v>
      </c>
      <c r="F43" s="58">
        <v>19575.863576738084</v>
      </c>
      <c r="G43" s="58">
        <v>24558.39057899902</v>
      </c>
      <c r="H43" s="58">
        <v>36072.106261859582</v>
      </c>
      <c r="J43" s="56" t="s">
        <v>931</v>
      </c>
      <c r="K43" s="56" t="s">
        <v>112</v>
      </c>
      <c r="L43" s="58">
        <v>31786.150684931508</v>
      </c>
      <c r="M43" s="58">
        <v>18183.369697960687</v>
      </c>
      <c r="N43" s="58">
        <v>24936.506159014556</v>
      </c>
      <c r="O43" s="58">
        <v>25697.182509823593</v>
      </c>
      <c r="P43" s="58">
        <v>31160.340932316209</v>
      </c>
      <c r="Q43" s="58">
        <v>58364.760474223483</v>
      </c>
      <c r="S43" s="57" t="s">
        <v>855</v>
      </c>
      <c r="T43" s="56" t="s">
        <v>97</v>
      </c>
      <c r="U43" s="58">
        <v>30769.23076923077</v>
      </c>
      <c r="V43" s="59">
        <v>54128.440366972478</v>
      </c>
      <c r="X43" s="55" t="str">
        <f t="shared" si="0"/>
        <v>10.2</v>
      </c>
      <c r="Y43"/>
    </row>
    <row r="44" spans="1:25" x14ac:dyDescent="0.25">
      <c r="A44" s="56" t="s">
        <v>932</v>
      </c>
      <c r="B44" s="56" t="s">
        <v>113</v>
      </c>
      <c r="C44" s="58">
        <v>18496.700073331704</v>
      </c>
      <c r="D44" s="58">
        <v>10243.31389503318</v>
      </c>
      <c r="E44" s="58">
        <v>18054.162487462389</v>
      </c>
      <c r="F44" s="58">
        <v>18984.693877551021</v>
      </c>
      <c r="G44" s="58">
        <v>25966.005665722379</v>
      </c>
      <c r="H44" s="58">
        <v>36072.106261859582</v>
      </c>
      <c r="J44" s="56" t="s">
        <v>932</v>
      </c>
      <c r="K44" s="56" t="s">
        <v>113</v>
      </c>
      <c r="L44" s="58">
        <v>30769.23076923077</v>
      </c>
      <c r="M44" s="58">
        <v>17949.835699191219</v>
      </c>
      <c r="N44" s="58">
        <v>24108.241082410823</v>
      </c>
      <c r="O44" s="58">
        <v>24363.902274389216</v>
      </c>
      <c r="P44" s="58">
        <v>31030.209333349958</v>
      </c>
      <c r="Q44" s="58">
        <v>57593.12250030924</v>
      </c>
      <c r="S44" s="57" t="s">
        <v>854</v>
      </c>
      <c r="T44" s="56" t="s">
        <v>97</v>
      </c>
      <c r="U44" s="58">
        <v>30769.23076923077</v>
      </c>
      <c r="V44" s="59">
        <v>54128.440366972478</v>
      </c>
      <c r="X44" s="55" t="str">
        <f t="shared" si="0"/>
        <v>10.20</v>
      </c>
      <c r="Y44"/>
    </row>
    <row r="45" spans="1:25" x14ac:dyDescent="0.25">
      <c r="A45" s="56" t="s">
        <v>938</v>
      </c>
      <c r="B45" s="56" t="s">
        <v>114</v>
      </c>
      <c r="C45" s="58">
        <v>8076.0790051207023</v>
      </c>
      <c r="D45" s="58">
        <v>7956.989247311828</v>
      </c>
      <c r="E45" s="58">
        <v>-25931.03448275862</v>
      </c>
      <c r="F45" s="58">
        <v>22731.707317073171</v>
      </c>
      <c r="G45" s="58">
        <v>15457.875457875458</v>
      </c>
      <c r="H45" s="58" t="s">
        <v>77</v>
      </c>
      <c r="J45" s="56" t="s">
        <v>938</v>
      </c>
      <c r="K45" s="56" t="s">
        <v>114</v>
      </c>
      <c r="L45" s="58" t="s">
        <v>77</v>
      </c>
      <c r="M45" s="58" t="s">
        <v>77</v>
      </c>
      <c r="N45" s="58" t="s">
        <v>77</v>
      </c>
      <c r="O45" s="58" t="s">
        <v>77</v>
      </c>
      <c r="P45" s="58" t="s">
        <v>77</v>
      </c>
      <c r="Q45" s="58" t="s">
        <v>77</v>
      </c>
      <c r="S45" s="57" t="s">
        <v>843</v>
      </c>
      <c r="T45" s="56" t="s">
        <v>98</v>
      </c>
      <c r="U45" s="58">
        <v>40775.772661273593</v>
      </c>
      <c r="V45" s="59">
        <v>72413.793103448275</v>
      </c>
      <c r="X45" s="55" t="str">
        <f t="shared" si="0"/>
        <v>10.3</v>
      </c>
      <c r="Y45"/>
    </row>
    <row r="46" spans="1:25" x14ac:dyDescent="0.25">
      <c r="A46" s="56" t="s">
        <v>940</v>
      </c>
      <c r="B46" s="56" t="s">
        <v>115</v>
      </c>
      <c r="C46" s="58">
        <v>14887.387387387387</v>
      </c>
      <c r="D46" s="58">
        <v>10000</v>
      </c>
      <c r="E46" s="58">
        <v>16172.839506172839</v>
      </c>
      <c r="F46" s="58">
        <v>23688.524590163935</v>
      </c>
      <c r="G46" s="58" t="s">
        <v>77</v>
      </c>
      <c r="H46" s="58" t="s">
        <v>77</v>
      </c>
      <c r="J46" s="56" t="s">
        <v>940</v>
      </c>
      <c r="K46" s="56" t="s">
        <v>115</v>
      </c>
      <c r="L46" s="58">
        <v>41860.231650541478</v>
      </c>
      <c r="M46" s="58">
        <v>22414.894511221319</v>
      </c>
      <c r="N46" s="58">
        <v>34038.06934058464</v>
      </c>
      <c r="O46" s="58">
        <v>36777.057835373169</v>
      </c>
      <c r="P46" s="58">
        <v>31842.092154420923</v>
      </c>
      <c r="Q46" s="58">
        <v>61723.073610164014</v>
      </c>
      <c r="S46" s="57" t="s">
        <v>879</v>
      </c>
      <c r="T46" s="56" t="s">
        <v>423</v>
      </c>
      <c r="U46" s="58">
        <v>43001.261034047922</v>
      </c>
      <c r="V46" s="59">
        <v>124002.25056264066</v>
      </c>
      <c r="X46" s="55" t="str">
        <f t="shared" si="0"/>
        <v>10.31</v>
      </c>
      <c r="Y46"/>
    </row>
    <row r="47" spans="1:25" x14ac:dyDescent="0.25">
      <c r="A47" s="56" t="s">
        <v>943</v>
      </c>
      <c r="B47" s="56" t="s">
        <v>116</v>
      </c>
      <c r="C47" s="58">
        <v>17757.367011098355</v>
      </c>
      <c r="D47" s="58">
        <v>12125.297383029341</v>
      </c>
      <c r="E47" s="58">
        <v>28684.21052631579</v>
      </c>
      <c r="F47" s="58">
        <v>23895.781637717122</v>
      </c>
      <c r="G47" s="58">
        <v>19782.945736434107</v>
      </c>
      <c r="H47" s="58" t="s">
        <v>77</v>
      </c>
      <c r="J47" s="56" t="s">
        <v>943</v>
      </c>
      <c r="K47" s="56" t="s">
        <v>116</v>
      </c>
      <c r="L47" s="58">
        <v>50379.1</v>
      </c>
      <c r="M47" s="58">
        <v>25054.659119709388</v>
      </c>
      <c r="N47" s="58">
        <v>32902.50626566416</v>
      </c>
      <c r="O47" s="58">
        <v>32789.357528200097</v>
      </c>
      <c r="P47" s="58">
        <v>39739.899953990585</v>
      </c>
      <c r="Q47" s="58">
        <v>87318.980033678134</v>
      </c>
      <c r="S47" s="57" t="s">
        <v>880</v>
      </c>
      <c r="T47" s="56" t="s">
        <v>424</v>
      </c>
      <c r="U47" s="58">
        <v>61118.181818181816</v>
      </c>
      <c r="V47" s="59">
        <v>77804.295942720768</v>
      </c>
      <c r="X47" s="55" t="str">
        <f t="shared" si="0"/>
        <v>10.32</v>
      </c>
      <c r="Y47"/>
    </row>
    <row r="48" spans="1:25" x14ac:dyDescent="0.25">
      <c r="A48" s="56" t="s">
        <v>944</v>
      </c>
      <c r="B48" s="56" t="s">
        <v>1722</v>
      </c>
      <c r="C48" s="58">
        <v>17657.028913260219</v>
      </c>
      <c r="D48" s="58">
        <v>12136.752136752137</v>
      </c>
      <c r="E48" s="58">
        <v>43440.860215053763</v>
      </c>
      <c r="F48" s="58">
        <v>18571.428571428572</v>
      </c>
      <c r="G48" s="58">
        <v>17925.696594427245</v>
      </c>
      <c r="H48" s="58" t="s">
        <v>77</v>
      </c>
      <c r="J48" s="56" t="s">
        <v>944</v>
      </c>
      <c r="K48" s="56" t="s">
        <v>1722</v>
      </c>
      <c r="L48" s="58" t="s">
        <v>77</v>
      </c>
      <c r="M48" s="58">
        <v>24632.068164213786</v>
      </c>
      <c r="N48" s="58">
        <v>39668.874172185431</v>
      </c>
      <c r="O48" s="58">
        <v>34490.319570795429</v>
      </c>
      <c r="P48" s="58">
        <v>49379.858815119289</v>
      </c>
      <c r="Q48" s="58">
        <v>112392.21388496415</v>
      </c>
      <c r="S48" s="57" t="s">
        <v>881</v>
      </c>
      <c r="T48" s="56" t="s">
        <v>425</v>
      </c>
      <c r="U48" s="58">
        <v>39214.965658513072</v>
      </c>
      <c r="V48" s="59">
        <v>59977.263678966985</v>
      </c>
      <c r="X48" s="55" t="str">
        <f t="shared" si="0"/>
        <v>10.39</v>
      </c>
      <c r="Y48"/>
    </row>
    <row r="49" spans="1:25" x14ac:dyDescent="0.25">
      <c r="A49" s="56" t="s">
        <v>947</v>
      </c>
      <c r="B49" s="56" t="s">
        <v>118</v>
      </c>
      <c r="C49" s="58">
        <v>17819.875776397515</v>
      </c>
      <c r="D49" s="58">
        <v>12131.147540983606</v>
      </c>
      <c r="E49" s="58">
        <v>22180.094786729856</v>
      </c>
      <c r="F49" s="58">
        <v>26161.971830985916</v>
      </c>
      <c r="G49" s="58">
        <v>21645.962732919255</v>
      </c>
      <c r="H49" s="58" t="s">
        <v>77</v>
      </c>
      <c r="J49" s="56" t="s">
        <v>947</v>
      </c>
      <c r="K49" s="56" t="s">
        <v>118</v>
      </c>
      <c r="L49" s="58">
        <v>36392.694063926938</v>
      </c>
      <c r="M49" s="58">
        <v>25443.737006237006</v>
      </c>
      <c r="N49" s="58">
        <v>28790.322580645163</v>
      </c>
      <c r="O49" s="58">
        <v>31612.360586229144</v>
      </c>
      <c r="P49" s="58">
        <v>35021.216407355023</v>
      </c>
      <c r="Q49" s="58">
        <v>52040.686340738452</v>
      </c>
      <c r="S49" s="57" t="s">
        <v>882</v>
      </c>
      <c r="T49" s="56" t="s">
        <v>99</v>
      </c>
      <c r="U49" s="58">
        <v>52418.385577391586</v>
      </c>
      <c r="V49" s="59">
        <v>114815.17308090928</v>
      </c>
      <c r="X49" s="55" t="str">
        <f t="shared" si="0"/>
        <v>10.4</v>
      </c>
      <c r="Y49"/>
    </row>
    <row r="50" spans="1:25" x14ac:dyDescent="0.25">
      <c r="A50" s="56" t="s">
        <v>949</v>
      </c>
      <c r="B50" s="56" t="s">
        <v>119</v>
      </c>
      <c r="C50" s="58">
        <v>21949.245541838136</v>
      </c>
      <c r="D50" s="58">
        <v>9467.72068511199</v>
      </c>
      <c r="E50" s="58">
        <v>22111.650485436894</v>
      </c>
      <c r="F50" s="58" t="s">
        <v>77</v>
      </c>
      <c r="G50" s="58" t="s">
        <v>77</v>
      </c>
      <c r="H50" s="58" t="s">
        <v>77</v>
      </c>
      <c r="J50" s="56" t="s">
        <v>949</v>
      </c>
      <c r="K50" s="56" t="s">
        <v>119</v>
      </c>
      <c r="L50" s="58">
        <v>48351.648351648349</v>
      </c>
      <c r="M50" s="58">
        <v>26870.229007633588</v>
      </c>
      <c r="N50" s="58">
        <v>42190.068445443314</v>
      </c>
      <c r="O50" s="58">
        <v>47273.524038104995</v>
      </c>
      <c r="P50" s="58">
        <v>56698.608504834854</v>
      </c>
      <c r="Q50" s="58">
        <v>72916.838035699591</v>
      </c>
      <c r="S50" s="57" t="s">
        <v>883</v>
      </c>
      <c r="T50" s="56" t="s">
        <v>426</v>
      </c>
      <c r="U50" s="58">
        <v>52473.135786388797</v>
      </c>
      <c r="V50" s="59">
        <v>106138.49280943866</v>
      </c>
      <c r="X50" s="55" t="str">
        <f t="shared" si="0"/>
        <v>10.41</v>
      </c>
      <c r="Y50"/>
    </row>
    <row r="51" spans="1:25" x14ac:dyDescent="0.25">
      <c r="A51" s="56" t="s">
        <v>950</v>
      </c>
      <c r="B51" s="56" t="s">
        <v>120</v>
      </c>
      <c r="C51" s="58">
        <v>30675.872093023256</v>
      </c>
      <c r="D51" s="58">
        <v>17406.593406593405</v>
      </c>
      <c r="E51" s="58">
        <v>27027.027027027027</v>
      </c>
      <c r="F51" s="58" t="s">
        <v>77</v>
      </c>
      <c r="G51" s="58" t="s">
        <v>77</v>
      </c>
      <c r="H51" s="58" t="s">
        <v>77</v>
      </c>
      <c r="J51" s="56" t="s">
        <v>950</v>
      </c>
      <c r="K51" s="56" t="s">
        <v>120</v>
      </c>
      <c r="L51" s="58">
        <v>46428.571428571428</v>
      </c>
      <c r="M51" s="58">
        <v>26755.852842809363</v>
      </c>
      <c r="N51" s="58">
        <v>36932.828886233903</v>
      </c>
      <c r="O51" s="58">
        <v>45314.899430024969</v>
      </c>
      <c r="P51" s="58">
        <v>56142.718586846611</v>
      </c>
      <c r="Q51" s="58">
        <v>70021.233382570164</v>
      </c>
      <c r="S51" s="57" t="s">
        <v>884</v>
      </c>
      <c r="T51" s="56" t="s">
        <v>427</v>
      </c>
      <c r="U51" s="58">
        <v>30000</v>
      </c>
      <c r="V51" s="59">
        <v>196773.44877344876</v>
      </c>
      <c r="X51" s="55" t="str">
        <f t="shared" si="0"/>
        <v>10.42</v>
      </c>
      <c r="Y51"/>
    </row>
    <row r="52" spans="1:25" x14ac:dyDescent="0.25">
      <c r="A52" s="56" t="s">
        <v>952</v>
      </c>
      <c r="B52" s="56" t="s">
        <v>121</v>
      </c>
      <c r="C52" s="58">
        <v>19918.836658775785</v>
      </c>
      <c r="D52" s="58">
        <v>8386.2275449101799</v>
      </c>
      <c r="E52" s="58">
        <v>20563.829787234041</v>
      </c>
      <c r="F52" s="58" t="s">
        <v>77</v>
      </c>
      <c r="G52" s="58" t="s">
        <v>77</v>
      </c>
      <c r="H52" s="58" t="s">
        <v>77</v>
      </c>
      <c r="J52" s="56" t="s">
        <v>952</v>
      </c>
      <c r="K52" s="56" t="s">
        <v>121</v>
      </c>
      <c r="L52" s="58">
        <v>48529.411764705881</v>
      </c>
      <c r="M52" s="58">
        <v>26847.290640394087</v>
      </c>
      <c r="N52" s="58">
        <v>44234.60834128601</v>
      </c>
      <c r="O52" s="58">
        <v>48059.016331504026</v>
      </c>
      <c r="P52" s="58">
        <v>56881.992577634664</v>
      </c>
      <c r="Q52" s="58">
        <v>73746.626627156307</v>
      </c>
      <c r="S52" s="57" t="s">
        <v>885</v>
      </c>
      <c r="T52" s="56" t="s">
        <v>100</v>
      </c>
      <c r="U52" s="58">
        <v>44129.801888802103</v>
      </c>
      <c r="V52" s="59" t="s">
        <v>77</v>
      </c>
      <c r="X52" s="55" t="str">
        <f t="shared" si="0"/>
        <v>10.5</v>
      </c>
      <c r="Y52"/>
    </row>
    <row r="53" spans="1:25" x14ac:dyDescent="0.25">
      <c r="A53" s="56" t="s">
        <v>958</v>
      </c>
      <c r="B53" s="56" t="s">
        <v>122</v>
      </c>
      <c r="C53" s="58">
        <v>48954.673396098224</v>
      </c>
      <c r="D53" s="58">
        <v>28732.51748251748</v>
      </c>
      <c r="E53" s="58">
        <v>38024.417314095452</v>
      </c>
      <c r="F53" s="58">
        <v>43269.934162399411</v>
      </c>
      <c r="G53" s="58">
        <v>54308.524336852948</v>
      </c>
      <c r="H53" s="58">
        <v>55591.755319148935</v>
      </c>
      <c r="J53" s="56" t="s">
        <v>958</v>
      </c>
      <c r="K53" s="56" t="s">
        <v>122</v>
      </c>
      <c r="L53" s="58">
        <v>83413.078149920257</v>
      </c>
      <c r="M53" s="58">
        <v>36912.75167785235</v>
      </c>
      <c r="N53" s="58">
        <v>50000</v>
      </c>
      <c r="O53" s="58">
        <v>56439.454545454544</v>
      </c>
      <c r="P53" s="58">
        <v>75000</v>
      </c>
      <c r="Q53" s="58">
        <v>97771.09830464916</v>
      </c>
      <c r="S53" s="57" t="s">
        <v>886</v>
      </c>
      <c r="T53" s="56" t="s">
        <v>428</v>
      </c>
      <c r="U53" s="58">
        <v>47352.599236007307</v>
      </c>
      <c r="V53" s="59">
        <v>78947.368421052626</v>
      </c>
      <c r="X53" s="55" t="str">
        <f t="shared" si="0"/>
        <v>10.51</v>
      </c>
      <c r="Y53"/>
    </row>
    <row r="54" spans="1:25" x14ac:dyDescent="0.25">
      <c r="A54" s="56" t="s">
        <v>959</v>
      </c>
      <c r="B54" s="56" t="s">
        <v>123</v>
      </c>
      <c r="C54" s="58">
        <v>50627.306273062728</v>
      </c>
      <c r="D54" s="58">
        <v>43684.210526315786</v>
      </c>
      <c r="E54" s="58">
        <v>44246.575342465752</v>
      </c>
      <c r="F54" s="58">
        <v>49236.641221374048</v>
      </c>
      <c r="G54" s="58">
        <v>54354.485776805253</v>
      </c>
      <c r="H54" s="58" t="s">
        <v>77</v>
      </c>
      <c r="J54" s="56" t="s">
        <v>959</v>
      </c>
      <c r="K54" s="56" t="s">
        <v>123</v>
      </c>
      <c r="L54" s="58">
        <v>100935.48387096774</v>
      </c>
      <c r="M54" s="58" t="s">
        <v>77</v>
      </c>
      <c r="N54" s="58" t="s">
        <v>77</v>
      </c>
      <c r="O54" s="58">
        <v>78307.339449541279</v>
      </c>
      <c r="P54" s="58">
        <v>98028.158844765348</v>
      </c>
      <c r="Q54" s="58">
        <v>104922.9520120435</v>
      </c>
      <c r="S54" s="57" t="s">
        <v>887</v>
      </c>
      <c r="T54" s="56" t="s">
        <v>429</v>
      </c>
      <c r="U54" s="58">
        <v>25120.039196472317</v>
      </c>
      <c r="V54" s="59" t="s">
        <v>77</v>
      </c>
      <c r="X54" s="55" t="str">
        <f t="shared" si="0"/>
        <v>10.52</v>
      </c>
      <c r="Y54"/>
    </row>
    <row r="55" spans="1:25" x14ac:dyDescent="0.25">
      <c r="A55" s="56" t="s">
        <v>962</v>
      </c>
      <c r="B55" s="56" t="s">
        <v>124</v>
      </c>
      <c r="C55" s="58">
        <v>48811.380400421498</v>
      </c>
      <c r="D55" s="58">
        <v>26451.612903225807</v>
      </c>
      <c r="E55" s="58">
        <v>37475.845410628019</v>
      </c>
      <c r="F55" s="58">
        <v>42637.540453074434</v>
      </c>
      <c r="G55" s="58">
        <v>54302.393461762986</v>
      </c>
      <c r="H55" s="58">
        <v>55591.755319148935</v>
      </c>
      <c r="J55" s="56" t="s">
        <v>962</v>
      </c>
      <c r="K55" s="56" t="s">
        <v>124</v>
      </c>
      <c r="L55" s="58" t="s">
        <v>77</v>
      </c>
      <c r="M55" s="58">
        <v>36981.436051407858</v>
      </c>
      <c r="N55" s="58">
        <v>50601.410203235173</v>
      </c>
      <c r="O55" s="58">
        <v>54308.938294902793</v>
      </c>
      <c r="P55" s="58">
        <v>70695.953898595253</v>
      </c>
      <c r="Q55" s="58">
        <v>93851.281174267235</v>
      </c>
      <c r="S55" s="57" t="s">
        <v>888</v>
      </c>
      <c r="T55" s="56" t="s">
        <v>101</v>
      </c>
      <c r="U55" s="58">
        <v>41624.863685932389</v>
      </c>
      <c r="V55" s="59">
        <v>95465.365322110956</v>
      </c>
      <c r="X55" s="55" t="str">
        <f t="shared" si="0"/>
        <v>10.6</v>
      </c>
      <c r="Y55"/>
    </row>
    <row r="56" spans="1:25" x14ac:dyDescent="0.25">
      <c r="A56" s="56" t="s">
        <v>968</v>
      </c>
      <c r="B56" s="56" t="s">
        <v>125</v>
      </c>
      <c r="C56" s="58">
        <v>25331.676543681893</v>
      </c>
      <c r="D56" s="58">
        <v>15155.353255491787</v>
      </c>
      <c r="E56" s="58">
        <v>28386.880856760374</v>
      </c>
      <c r="F56" s="58" t="s">
        <v>77</v>
      </c>
      <c r="G56" s="58" t="s">
        <v>77</v>
      </c>
      <c r="H56" s="58" t="s">
        <v>77</v>
      </c>
      <c r="J56" s="56" t="s">
        <v>968</v>
      </c>
      <c r="K56" s="56" t="s">
        <v>125</v>
      </c>
      <c r="L56" s="58">
        <v>46296.296296296299</v>
      </c>
      <c r="M56" s="58">
        <v>30816.62515566625</v>
      </c>
      <c r="N56" s="58">
        <v>46333.853354134168</v>
      </c>
      <c r="O56" s="58">
        <v>48761.149419877147</v>
      </c>
      <c r="P56" s="58">
        <v>52907.836412463199</v>
      </c>
      <c r="Q56" s="58">
        <v>62251.252754109228</v>
      </c>
      <c r="S56" s="57" t="s">
        <v>889</v>
      </c>
      <c r="T56" s="56" t="s">
        <v>430</v>
      </c>
      <c r="U56" s="58">
        <v>41786.108048511574</v>
      </c>
      <c r="V56" s="59">
        <v>73648.240970078303</v>
      </c>
      <c r="X56" s="55" t="str">
        <f t="shared" si="0"/>
        <v>10.61</v>
      </c>
      <c r="Y56"/>
    </row>
    <row r="57" spans="1:25" x14ac:dyDescent="0.25">
      <c r="A57" s="56" t="s">
        <v>969</v>
      </c>
      <c r="B57" s="56" t="s">
        <v>126</v>
      </c>
      <c r="C57" s="58">
        <v>25278.075387162753</v>
      </c>
      <c r="D57" s="58">
        <v>14769.355821987401</v>
      </c>
      <c r="E57" s="58">
        <v>28532.494758909852</v>
      </c>
      <c r="F57" s="58" t="s">
        <v>77</v>
      </c>
      <c r="G57" s="58" t="s">
        <v>77</v>
      </c>
      <c r="H57" s="58" t="s">
        <v>77</v>
      </c>
      <c r="J57" s="56" t="s">
        <v>969</v>
      </c>
      <c r="K57" s="56" t="s">
        <v>126</v>
      </c>
      <c r="L57" s="58">
        <v>46695.351781724145</v>
      </c>
      <c r="M57" s="58">
        <v>30891.695619236696</v>
      </c>
      <c r="N57" s="58">
        <v>46396.903478068933</v>
      </c>
      <c r="O57" s="58">
        <v>48733.617708915059</v>
      </c>
      <c r="P57" s="58">
        <v>53007.776967392463</v>
      </c>
      <c r="Q57" s="58">
        <v>62011.438393304757</v>
      </c>
      <c r="S57" s="57" t="s">
        <v>890</v>
      </c>
      <c r="T57" s="56" t="s">
        <v>431</v>
      </c>
      <c r="U57" s="58">
        <v>27000</v>
      </c>
      <c r="V57" s="59">
        <v>182875.2821670429</v>
      </c>
      <c r="X57" s="55" t="str">
        <f t="shared" si="0"/>
        <v>10.62</v>
      </c>
      <c r="Y57"/>
    </row>
    <row r="58" spans="1:25" x14ac:dyDescent="0.25">
      <c r="A58" s="56" t="s">
        <v>974</v>
      </c>
      <c r="B58" s="56" t="s">
        <v>127</v>
      </c>
      <c r="C58" s="58">
        <v>28153.846153846152</v>
      </c>
      <c r="D58" s="58">
        <v>29621.21212121212</v>
      </c>
      <c r="E58" s="58">
        <v>25079.365079365078</v>
      </c>
      <c r="F58" s="58" t="s">
        <v>77</v>
      </c>
      <c r="G58" s="58" t="s">
        <v>77</v>
      </c>
      <c r="H58" s="58" t="s">
        <v>77</v>
      </c>
      <c r="J58" s="56" t="s">
        <v>974</v>
      </c>
      <c r="K58" s="56" t="s">
        <v>127</v>
      </c>
      <c r="L58" s="58" t="s">
        <v>77</v>
      </c>
      <c r="M58" s="58">
        <v>29277.6886035313</v>
      </c>
      <c r="N58" s="58" t="s">
        <v>77</v>
      </c>
      <c r="O58" s="58" t="s">
        <v>77</v>
      </c>
      <c r="P58" s="58" t="s">
        <v>77</v>
      </c>
      <c r="Q58" s="58">
        <v>67101.179391682192</v>
      </c>
      <c r="S58" s="57" t="s">
        <v>891</v>
      </c>
      <c r="T58" s="56" t="s">
        <v>102</v>
      </c>
      <c r="U58" s="58">
        <v>17240.345933972865</v>
      </c>
      <c r="V58" s="59">
        <v>35213.120958880609</v>
      </c>
      <c r="X58" s="55" t="str">
        <f t="shared" si="0"/>
        <v>10.7</v>
      </c>
      <c r="Y58"/>
    </row>
    <row r="59" spans="1:25" x14ac:dyDescent="0.25">
      <c r="A59" s="56" t="s">
        <v>976</v>
      </c>
      <c r="B59" s="56" t="s">
        <v>128</v>
      </c>
      <c r="C59" s="58">
        <v>526117.4425342863</v>
      </c>
      <c r="D59" s="58">
        <v>99117.647058823524</v>
      </c>
      <c r="E59" s="58" t="s">
        <v>77</v>
      </c>
      <c r="F59" s="58" t="s">
        <v>77</v>
      </c>
      <c r="G59" s="58" t="s">
        <v>77</v>
      </c>
      <c r="H59" s="58" t="s">
        <v>77</v>
      </c>
      <c r="J59" s="56" t="s">
        <v>976</v>
      </c>
      <c r="K59" s="56" t="s">
        <v>128</v>
      </c>
      <c r="L59" s="58">
        <v>288450.59137498535</v>
      </c>
      <c r="M59" s="58" t="s">
        <v>77</v>
      </c>
      <c r="N59" s="58" t="s">
        <v>77</v>
      </c>
      <c r="O59" s="58">
        <v>111691.43665958953</v>
      </c>
      <c r="P59" s="58">
        <v>132622.28838792004</v>
      </c>
      <c r="Q59" s="58">
        <v>305071.05475176539</v>
      </c>
      <c r="S59" s="57" t="s">
        <v>892</v>
      </c>
      <c r="T59" s="56" t="s">
        <v>432</v>
      </c>
      <c r="U59" s="58">
        <v>14806.691016474977</v>
      </c>
      <c r="V59" s="59" t="s">
        <v>77</v>
      </c>
      <c r="X59" s="55" t="str">
        <f t="shared" si="0"/>
        <v>10.71</v>
      </c>
      <c r="Y59"/>
    </row>
    <row r="60" spans="1:25" x14ac:dyDescent="0.25">
      <c r="A60" s="56" t="s">
        <v>977</v>
      </c>
      <c r="B60" s="56" t="s">
        <v>129</v>
      </c>
      <c r="C60" s="58">
        <v>44285.714285714283</v>
      </c>
      <c r="D60" s="58">
        <v>44285.714285714283</v>
      </c>
      <c r="E60" s="58" t="s">
        <v>77</v>
      </c>
      <c r="F60" s="58" t="s">
        <v>77</v>
      </c>
      <c r="G60" s="58" t="s">
        <v>77</v>
      </c>
      <c r="H60" s="58" t="s">
        <v>77</v>
      </c>
      <c r="J60" s="56" t="s">
        <v>977</v>
      </c>
      <c r="K60" s="56" t="s">
        <v>129</v>
      </c>
      <c r="L60" s="58" t="s">
        <v>77</v>
      </c>
      <c r="M60" s="58" t="s">
        <v>77</v>
      </c>
      <c r="N60" s="58" t="s">
        <v>77</v>
      </c>
      <c r="O60" s="58" t="s">
        <v>77</v>
      </c>
      <c r="P60" s="58" t="s">
        <v>77</v>
      </c>
      <c r="Q60" s="58" t="s">
        <v>77</v>
      </c>
      <c r="S60" s="57" t="s">
        <v>893</v>
      </c>
      <c r="T60" s="56" t="s">
        <v>433</v>
      </c>
      <c r="U60" s="58">
        <v>27252.747252747253</v>
      </c>
      <c r="V60" s="59" t="s">
        <v>77</v>
      </c>
      <c r="X60" s="55" t="str">
        <f t="shared" si="0"/>
        <v>10.72</v>
      </c>
      <c r="Y60"/>
    </row>
    <row r="61" spans="1:25" x14ac:dyDescent="0.25">
      <c r="A61" s="56" t="s">
        <v>979</v>
      </c>
      <c r="B61" s="56" t="s">
        <v>130</v>
      </c>
      <c r="C61" s="58">
        <v>526769.82591876213</v>
      </c>
      <c r="D61" s="58">
        <v>105409.83606557376</v>
      </c>
      <c r="E61" s="58" t="s">
        <v>77</v>
      </c>
      <c r="F61" s="58" t="s">
        <v>77</v>
      </c>
      <c r="G61" s="58" t="s">
        <v>77</v>
      </c>
      <c r="H61" s="58" t="s">
        <v>77</v>
      </c>
      <c r="J61" s="56" t="s">
        <v>979</v>
      </c>
      <c r="K61" s="56" t="s">
        <v>130</v>
      </c>
      <c r="L61" s="58">
        <v>291629.875</v>
      </c>
      <c r="M61" s="58" t="s">
        <v>77</v>
      </c>
      <c r="N61" s="58" t="s">
        <v>77</v>
      </c>
      <c r="O61" s="58">
        <v>108456.52173913043</v>
      </c>
      <c r="P61" s="58">
        <v>138157.58980301276</v>
      </c>
      <c r="Q61" s="58">
        <v>307437.91993328911</v>
      </c>
      <c r="S61" s="57" t="s">
        <v>894</v>
      </c>
      <c r="T61" s="56" t="s">
        <v>434</v>
      </c>
      <c r="U61" s="58">
        <v>48975.65071368598</v>
      </c>
      <c r="V61" s="59" t="s">
        <v>77</v>
      </c>
      <c r="X61" s="55" t="str">
        <f t="shared" si="0"/>
        <v>10.73</v>
      </c>
      <c r="Y61"/>
    </row>
    <row r="62" spans="1:25" x14ac:dyDescent="0.25">
      <c r="A62" s="56" t="s">
        <v>981</v>
      </c>
      <c r="B62" s="56" t="s">
        <v>131</v>
      </c>
      <c r="C62" s="58">
        <v>58750.966744006189</v>
      </c>
      <c r="D62" s="58">
        <v>31220.095693779906</v>
      </c>
      <c r="E62" s="58">
        <v>49746.136865342167</v>
      </c>
      <c r="F62" s="58">
        <v>65928.290766208258</v>
      </c>
      <c r="G62" s="58">
        <v>74302.851524090467</v>
      </c>
      <c r="H62" s="58">
        <v>46524.295883627361</v>
      </c>
      <c r="J62" s="56" t="s">
        <v>981</v>
      </c>
      <c r="K62" s="56" t="s">
        <v>131</v>
      </c>
      <c r="L62" s="58">
        <v>117085.5012863366</v>
      </c>
      <c r="M62" s="58">
        <v>58613.445378151264</v>
      </c>
      <c r="N62" s="58">
        <v>72817.497775020907</v>
      </c>
      <c r="O62" s="58">
        <v>83333.333333333328</v>
      </c>
      <c r="P62" s="58">
        <v>107741.21428571429</v>
      </c>
      <c r="Q62" s="58">
        <v>129010.58749999999</v>
      </c>
      <c r="S62" s="57" t="s">
        <v>839</v>
      </c>
      <c r="T62" s="56" t="s">
        <v>103</v>
      </c>
      <c r="U62" s="58">
        <v>37547.870820234355</v>
      </c>
      <c r="V62" s="59">
        <v>82959.641255605384</v>
      </c>
      <c r="X62" s="55" t="str">
        <f t="shared" si="0"/>
        <v>10.8</v>
      </c>
      <c r="Y62"/>
    </row>
    <row r="63" spans="1:25" x14ac:dyDescent="0.25">
      <c r="A63" s="56" t="s">
        <v>982</v>
      </c>
      <c r="B63" s="56" t="s">
        <v>132</v>
      </c>
      <c r="C63" s="58">
        <v>81613.832853025931</v>
      </c>
      <c r="D63" s="58">
        <v>68558.823529411762</v>
      </c>
      <c r="E63" s="58">
        <v>54249.201277955275</v>
      </c>
      <c r="F63" s="58">
        <v>86590.163934426237</v>
      </c>
      <c r="G63" s="58">
        <v>90162.950257289878</v>
      </c>
      <c r="H63" s="58" t="s">
        <v>77</v>
      </c>
      <c r="J63" s="56" t="s">
        <v>982</v>
      </c>
      <c r="K63" s="56" t="s">
        <v>132</v>
      </c>
      <c r="L63" s="58" t="s">
        <v>77</v>
      </c>
      <c r="M63" s="58">
        <v>100646.74983585029</v>
      </c>
      <c r="N63" s="58">
        <v>73781.512605042022</v>
      </c>
      <c r="O63" s="58">
        <v>88446.575764579</v>
      </c>
      <c r="P63" s="58">
        <v>130537.72914309743</v>
      </c>
      <c r="Q63" s="58">
        <v>144818.38306743267</v>
      </c>
      <c r="S63" s="57" t="s">
        <v>895</v>
      </c>
      <c r="T63" s="56" t="s">
        <v>435</v>
      </c>
      <c r="U63" s="58" t="s">
        <v>77</v>
      </c>
      <c r="V63" s="59">
        <v>181212.74002832582</v>
      </c>
      <c r="X63" s="55" t="str">
        <f t="shared" si="0"/>
        <v>10.81</v>
      </c>
      <c r="Y63"/>
    </row>
    <row r="64" spans="1:25" x14ac:dyDescent="0.25">
      <c r="A64" s="56" t="s">
        <v>990</v>
      </c>
      <c r="B64" s="56" t="s">
        <v>133</v>
      </c>
      <c r="C64" s="58">
        <v>76720.588235294112</v>
      </c>
      <c r="D64" s="58" t="s">
        <v>77</v>
      </c>
      <c r="E64" s="58" t="s">
        <v>77</v>
      </c>
      <c r="F64" s="58" t="s">
        <v>77</v>
      </c>
      <c r="G64" s="58">
        <v>79921.722113502939</v>
      </c>
      <c r="H64" s="58" t="s">
        <v>77</v>
      </c>
      <c r="J64" s="56" t="s">
        <v>990</v>
      </c>
      <c r="K64" s="56" t="s">
        <v>133</v>
      </c>
      <c r="L64" s="58">
        <v>108342.74130672072</v>
      </c>
      <c r="M64" s="58" t="s">
        <v>77</v>
      </c>
      <c r="N64" s="58" t="s">
        <v>77</v>
      </c>
      <c r="O64" s="58">
        <v>104070.5289672544</v>
      </c>
      <c r="P64" s="58">
        <v>100240.57289918317</v>
      </c>
      <c r="Q64" s="58">
        <v>115486.45886561064</v>
      </c>
      <c r="S64" s="57" t="s">
        <v>896</v>
      </c>
      <c r="T64" s="56" t="s">
        <v>436</v>
      </c>
      <c r="U64" s="58">
        <v>34784.16508738682</v>
      </c>
      <c r="V64" s="59" t="s">
        <v>77</v>
      </c>
      <c r="X64" s="55" t="str">
        <f t="shared" si="0"/>
        <v>10.82</v>
      </c>
      <c r="Y64"/>
    </row>
    <row r="65" spans="1:25" x14ac:dyDescent="0.25">
      <c r="A65" s="56" t="s">
        <v>992</v>
      </c>
      <c r="B65" s="56" t="s">
        <v>134</v>
      </c>
      <c r="C65" s="58">
        <v>63088.350273651289</v>
      </c>
      <c r="D65" s="58">
        <v>22737.430167597769</v>
      </c>
      <c r="E65" s="58">
        <v>42027.027027027027</v>
      </c>
      <c r="F65" s="58">
        <v>55465.686274509804</v>
      </c>
      <c r="G65" s="58" t="s">
        <v>77</v>
      </c>
      <c r="H65" s="58" t="s">
        <v>77</v>
      </c>
      <c r="J65" s="56" t="s">
        <v>992</v>
      </c>
      <c r="K65" s="56" t="s">
        <v>134</v>
      </c>
      <c r="L65" s="58">
        <v>92857.142857142855</v>
      </c>
      <c r="M65" s="58">
        <v>46528.668254259021</v>
      </c>
      <c r="N65" s="58">
        <v>63232.304900181487</v>
      </c>
      <c r="O65" s="58">
        <v>73974.338666244264</v>
      </c>
      <c r="P65" s="58">
        <v>83160.019669246103</v>
      </c>
      <c r="Q65" s="58">
        <v>96672.24587320647</v>
      </c>
      <c r="S65" s="57" t="s">
        <v>897</v>
      </c>
      <c r="T65" s="56" t="s">
        <v>437</v>
      </c>
      <c r="U65" s="58">
        <v>57382.297551789074</v>
      </c>
      <c r="V65" s="59">
        <v>85171.62081594413</v>
      </c>
      <c r="X65" s="55" t="str">
        <f t="shared" si="0"/>
        <v>10.83</v>
      </c>
      <c r="Y65"/>
    </row>
    <row r="66" spans="1:25" x14ac:dyDescent="0.25">
      <c r="A66" s="56" t="s">
        <v>994</v>
      </c>
      <c r="B66" s="56" t="s">
        <v>135</v>
      </c>
      <c r="C66" s="58">
        <v>45418.879561418536</v>
      </c>
      <c r="D66" s="58">
        <v>14795.39641943734</v>
      </c>
      <c r="E66" s="58">
        <v>43455.056179775282</v>
      </c>
      <c r="F66" s="58">
        <v>53753.846153846156</v>
      </c>
      <c r="G66" s="58" t="s">
        <v>77</v>
      </c>
      <c r="H66" s="58" t="s">
        <v>77</v>
      </c>
      <c r="J66" s="56" t="s">
        <v>994</v>
      </c>
      <c r="K66" s="56" t="s">
        <v>135</v>
      </c>
      <c r="L66" s="58">
        <v>95480.174151472107</v>
      </c>
      <c r="M66" s="58">
        <v>34671.160889643827</v>
      </c>
      <c r="N66" s="58">
        <v>58167.184927748305</v>
      </c>
      <c r="O66" s="58">
        <v>62176.336226587482</v>
      </c>
      <c r="P66" s="58">
        <v>78993.787121568865</v>
      </c>
      <c r="Q66" s="58">
        <v>115917.74936433864</v>
      </c>
      <c r="S66" s="57" t="s">
        <v>898</v>
      </c>
      <c r="T66" s="56" t="s">
        <v>438</v>
      </c>
      <c r="U66" s="58">
        <v>43568.102444703145</v>
      </c>
      <c r="V66" s="59">
        <v>69905.883983644046</v>
      </c>
      <c r="X66" s="55" t="str">
        <f t="shared" si="0"/>
        <v>10.84</v>
      </c>
      <c r="Y66"/>
    </row>
    <row r="67" spans="1:25" x14ac:dyDescent="0.25">
      <c r="A67" s="56" t="s">
        <v>997</v>
      </c>
      <c r="B67" s="56" t="s">
        <v>136</v>
      </c>
      <c r="C67" s="58">
        <v>58611.510791366905</v>
      </c>
      <c r="D67" s="58">
        <v>33790.087463556854</v>
      </c>
      <c r="E67" s="58">
        <v>64356.435643564357</v>
      </c>
      <c r="F67" s="58">
        <v>62885.375494071144</v>
      </c>
      <c r="G67" s="58">
        <v>68499.278499278502</v>
      </c>
      <c r="H67" s="58" t="s">
        <v>77</v>
      </c>
      <c r="J67" s="56" t="s">
        <v>997</v>
      </c>
      <c r="K67" s="56" t="s">
        <v>136</v>
      </c>
      <c r="L67" s="58">
        <v>120000</v>
      </c>
      <c r="M67" s="58">
        <v>58915.539155391554</v>
      </c>
      <c r="N67" s="58" t="s">
        <v>77</v>
      </c>
      <c r="O67" s="58">
        <v>104605.14897309807</v>
      </c>
      <c r="P67" s="58">
        <v>121603.49948871107</v>
      </c>
      <c r="Q67" s="58">
        <v>128960.48644028285</v>
      </c>
      <c r="S67" s="57" t="s">
        <v>899</v>
      </c>
      <c r="T67" s="56" t="s">
        <v>439</v>
      </c>
      <c r="U67" s="58">
        <v>23524.115755627008</v>
      </c>
      <c r="V67" s="59">
        <v>57681.3</v>
      </c>
      <c r="X67" s="55" t="str">
        <f t="shared" si="0"/>
        <v>10.85</v>
      </c>
      <c r="Y67"/>
    </row>
    <row r="68" spans="1:25" x14ac:dyDescent="0.25">
      <c r="A68" s="56" t="s">
        <v>1002</v>
      </c>
      <c r="B68" s="56" t="s">
        <v>137</v>
      </c>
      <c r="C68" s="58">
        <v>35555.555555555555</v>
      </c>
      <c r="D68" s="58" t="s">
        <v>77</v>
      </c>
      <c r="E68" s="58" t="s">
        <v>77</v>
      </c>
      <c r="F68" s="58" t="s">
        <v>77</v>
      </c>
      <c r="G68" s="58" t="s">
        <v>77</v>
      </c>
      <c r="H68" s="58" t="s">
        <v>77</v>
      </c>
      <c r="J68" s="56" t="s">
        <v>1002</v>
      </c>
      <c r="K68" s="56" t="s">
        <v>137</v>
      </c>
      <c r="L68" s="58">
        <v>64658.284323666601</v>
      </c>
      <c r="M68" s="58" t="s">
        <v>77</v>
      </c>
      <c r="N68" s="58" t="s">
        <v>77</v>
      </c>
      <c r="O68" s="58" t="s">
        <v>77</v>
      </c>
      <c r="P68" s="58">
        <v>72535.398230088496</v>
      </c>
      <c r="Q68" s="58">
        <v>61981.967213114753</v>
      </c>
      <c r="S68" s="57" t="s">
        <v>900</v>
      </c>
      <c r="T68" s="56" t="s">
        <v>440</v>
      </c>
      <c r="U68" s="58" t="s">
        <v>77</v>
      </c>
      <c r="V68" s="59" t="s">
        <v>77</v>
      </c>
      <c r="X68" s="55" t="str">
        <f t="shared" si="0"/>
        <v>10.86</v>
      </c>
      <c r="Y68"/>
    </row>
    <row r="69" spans="1:25" x14ac:dyDescent="0.25">
      <c r="A69" s="56" t="s">
        <v>1004</v>
      </c>
      <c r="B69" s="56" t="s">
        <v>138</v>
      </c>
      <c r="C69" s="58">
        <v>79760.738659173017</v>
      </c>
      <c r="D69" s="58">
        <v>50955.882352941175</v>
      </c>
      <c r="E69" s="58">
        <v>56885.245901639348</v>
      </c>
      <c r="F69" s="58">
        <v>76222.222222222219</v>
      </c>
      <c r="G69" s="58">
        <v>74330.966684871659</v>
      </c>
      <c r="H69" s="58">
        <v>81473.016512283531</v>
      </c>
      <c r="J69" s="56" t="s">
        <v>1004</v>
      </c>
      <c r="K69" s="56" t="s">
        <v>138</v>
      </c>
      <c r="L69" s="58">
        <v>290361.8995023882</v>
      </c>
      <c r="M69" s="58" t="s">
        <v>77</v>
      </c>
      <c r="N69" s="58">
        <v>104851.41338487557</v>
      </c>
      <c r="O69" s="58" t="s">
        <v>77</v>
      </c>
      <c r="P69" s="58" t="s">
        <v>77</v>
      </c>
      <c r="Q69" s="58">
        <v>310824.42362991237</v>
      </c>
      <c r="S69" s="57" t="s">
        <v>901</v>
      </c>
      <c r="T69" s="56" t="s">
        <v>441</v>
      </c>
      <c r="U69" s="58">
        <v>35277.287177675731</v>
      </c>
      <c r="V69" s="59" t="s">
        <v>77</v>
      </c>
      <c r="X69" s="55" t="str">
        <f t="shared" si="0"/>
        <v>10.89</v>
      </c>
      <c r="Y69"/>
    </row>
    <row r="70" spans="1:25" x14ac:dyDescent="0.25">
      <c r="A70" s="56" t="s">
        <v>1005</v>
      </c>
      <c r="B70" s="56" t="s">
        <v>139</v>
      </c>
      <c r="C70" s="58">
        <v>81586.645468998395</v>
      </c>
      <c r="D70" s="58">
        <v>39705.882352941175</v>
      </c>
      <c r="E70" s="58" t="s">
        <v>77</v>
      </c>
      <c r="F70" s="58">
        <v>62086.956521739128</v>
      </c>
      <c r="G70" s="58">
        <v>74454.022988505749</v>
      </c>
      <c r="H70" s="58">
        <v>83908.610271903322</v>
      </c>
      <c r="J70" s="56" t="s">
        <v>1005</v>
      </c>
      <c r="K70" s="56" t="s">
        <v>139</v>
      </c>
      <c r="L70" s="58">
        <v>379307.04808976426</v>
      </c>
      <c r="M70" s="58" t="s">
        <v>77</v>
      </c>
      <c r="N70" s="58" t="s">
        <v>77</v>
      </c>
      <c r="O70" s="58">
        <v>129197.67441860466</v>
      </c>
      <c r="P70" s="58">
        <v>124280.0848742043</v>
      </c>
      <c r="Q70" s="58">
        <v>453454.47232947231</v>
      </c>
      <c r="S70" s="57" t="s">
        <v>902</v>
      </c>
      <c r="T70" s="56" t="s">
        <v>104</v>
      </c>
      <c r="U70" s="58">
        <v>65910.301953818824</v>
      </c>
      <c r="V70" s="59">
        <v>92857.142857142855</v>
      </c>
      <c r="X70" s="55" t="str">
        <f t="shared" si="0"/>
        <v>10.9</v>
      </c>
      <c r="Y70"/>
    </row>
    <row r="71" spans="1:25" x14ac:dyDescent="0.25">
      <c r="A71" s="56" t="s">
        <v>1007</v>
      </c>
      <c r="B71" s="56" t="s">
        <v>140</v>
      </c>
      <c r="C71" s="58">
        <v>79143.931256713215</v>
      </c>
      <c r="D71" s="58">
        <v>54705.882352941175</v>
      </c>
      <c r="E71" s="58">
        <v>56885.245901639348</v>
      </c>
      <c r="F71" s="58">
        <v>80500</v>
      </c>
      <c r="G71" s="58">
        <v>74302.090357383684</v>
      </c>
      <c r="H71" s="58">
        <v>80587.589236683139</v>
      </c>
      <c r="J71" s="56" t="s">
        <v>1007</v>
      </c>
      <c r="K71" s="56" t="s">
        <v>140</v>
      </c>
      <c r="L71" s="58">
        <v>278499.52557721437</v>
      </c>
      <c r="M71" s="58">
        <v>81297.09979447363</v>
      </c>
      <c r="N71" s="58">
        <v>77767.021619877385</v>
      </c>
      <c r="O71" s="58" t="s">
        <v>77</v>
      </c>
      <c r="P71" s="58">
        <v>182669.82743728044</v>
      </c>
      <c r="Q71" s="58">
        <v>294175.18919832492</v>
      </c>
      <c r="S71" s="57" t="s">
        <v>903</v>
      </c>
      <c r="T71" s="56" t="s">
        <v>442</v>
      </c>
      <c r="U71" s="58">
        <v>69510.161542470029</v>
      </c>
      <c r="V71" s="59">
        <v>88743.479296088655</v>
      </c>
      <c r="X71" s="55" t="str">
        <f t="shared" si="0"/>
        <v>10.91</v>
      </c>
      <c r="Y71"/>
    </row>
    <row r="72" spans="1:25" x14ac:dyDescent="0.25">
      <c r="A72" s="56" t="s">
        <v>1009</v>
      </c>
      <c r="B72" s="56" t="s">
        <v>141</v>
      </c>
      <c r="C72" s="58">
        <v>51689.578713968956</v>
      </c>
      <c r="D72" s="58">
        <v>23680.412371134022</v>
      </c>
      <c r="E72" s="58">
        <v>39405.172413793101</v>
      </c>
      <c r="F72" s="58">
        <v>53417.207792207795</v>
      </c>
      <c r="G72" s="58">
        <v>54643.874643874646</v>
      </c>
      <c r="H72" s="58">
        <v>66632.383191301793</v>
      </c>
      <c r="J72" s="56" t="s">
        <v>1009</v>
      </c>
      <c r="K72" s="56" t="s">
        <v>141</v>
      </c>
      <c r="L72" s="58">
        <v>67647.058823529413</v>
      </c>
      <c r="M72" s="58">
        <v>43174.603174603173</v>
      </c>
      <c r="N72" s="58">
        <v>52373.019517795634</v>
      </c>
      <c r="O72" s="58">
        <v>59162.303664921463</v>
      </c>
      <c r="P72" s="58" t="s">
        <v>77</v>
      </c>
      <c r="Q72" s="58">
        <v>72364.65160884567</v>
      </c>
      <c r="S72" s="57" t="s">
        <v>904</v>
      </c>
      <c r="T72" s="56" t="s">
        <v>443</v>
      </c>
      <c r="U72" s="58">
        <v>45165.165165165163</v>
      </c>
      <c r="V72" s="59">
        <v>96600</v>
      </c>
      <c r="X72" s="55" t="str">
        <f t="shared" ref="X72:X135" si="1">TRIM(SUBSTITUTE(S72, CHAR(160), " "))</f>
        <v>10.92</v>
      </c>
      <c r="Y72"/>
    </row>
    <row r="73" spans="1:25" x14ac:dyDescent="0.25">
      <c r="A73" s="56" t="s">
        <v>1010</v>
      </c>
      <c r="B73" s="56" t="s">
        <v>142</v>
      </c>
      <c r="C73" s="58">
        <v>37948.207171314738</v>
      </c>
      <c r="D73" s="58">
        <v>26532.258064516129</v>
      </c>
      <c r="E73" s="58" t="s">
        <v>77</v>
      </c>
      <c r="F73" s="58">
        <v>58843.537414965984</v>
      </c>
      <c r="G73" s="58" t="s">
        <v>77</v>
      </c>
      <c r="H73" s="58" t="s">
        <v>77</v>
      </c>
      <c r="J73" s="56" t="s">
        <v>1010</v>
      </c>
      <c r="K73" s="56" t="s">
        <v>142</v>
      </c>
      <c r="L73" s="58">
        <v>72205.584514758128</v>
      </c>
      <c r="M73" s="58">
        <v>40735.294117647056</v>
      </c>
      <c r="N73" s="58">
        <v>49709.322033898308</v>
      </c>
      <c r="O73" s="58">
        <v>55671.57894736842</v>
      </c>
      <c r="P73" s="58">
        <v>62765.300735085082</v>
      </c>
      <c r="Q73" s="58">
        <v>79276.755007080734</v>
      </c>
      <c r="S73" s="56" t="s">
        <v>845</v>
      </c>
      <c r="T73" s="56" t="s">
        <v>105</v>
      </c>
      <c r="U73" s="58">
        <v>65340.23529411765</v>
      </c>
      <c r="V73" s="59">
        <v>105101.63327938116</v>
      </c>
      <c r="X73" s="55" t="str">
        <f t="shared" si="1"/>
        <v>11</v>
      </c>
      <c r="Y73"/>
    </row>
    <row r="74" spans="1:25" x14ac:dyDescent="0.25">
      <c r="A74" s="56" t="s">
        <v>1013</v>
      </c>
      <c r="B74" s="56" t="s">
        <v>143</v>
      </c>
      <c r="C74" s="58">
        <v>52219.066625729196</v>
      </c>
      <c r="D74" s="58">
        <v>23262.411347517729</v>
      </c>
      <c r="E74" s="58" t="s">
        <v>77</v>
      </c>
      <c r="F74" s="58">
        <v>53077.255071212778</v>
      </c>
      <c r="G74" s="58" t="s">
        <v>77</v>
      </c>
      <c r="H74" s="58">
        <v>66632.383191301793</v>
      </c>
      <c r="J74" s="56" t="s">
        <v>1013</v>
      </c>
      <c r="K74" s="56" t="s">
        <v>143</v>
      </c>
      <c r="L74" s="58">
        <v>66428.571428571435</v>
      </c>
      <c r="M74" s="58">
        <v>43620.097372908582</v>
      </c>
      <c r="N74" s="58">
        <v>52720.424403183024</v>
      </c>
      <c r="O74" s="58">
        <v>59409.746693148656</v>
      </c>
      <c r="P74" s="58">
        <v>64208.858228138182</v>
      </c>
      <c r="Q74" s="58">
        <v>70176.523691016439</v>
      </c>
      <c r="S74" s="57" t="s">
        <v>905</v>
      </c>
      <c r="T74" s="56" t="s">
        <v>105</v>
      </c>
      <c r="U74" s="58">
        <v>65340.23529411765</v>
      </c>
      <c r="V74" s="59">
        <v>105101.63327938116</v>
      </c>
      <c r="X74" s="55" t="str">
        <f t="shared" si="1"/>
        <v>11.0</v>
      </c>
      <c r="Y74"/>
    </row>
    <row r="75" spans="1:25" x14ac:dyDescent="0.25">
      <c r="A75" s="56" t="s">
        <v>1018</v>
      </c>
      <c r="B75" s="56" t="s">
        <v>144</v>
      </c>
      <c r="C75" s="58">
        <v>46665.601023017902</v>
      </c>
      <c r="D75" s="58">
        <v>15762.650819376913</v>
      </c>
      <c r="E75" s="58">
        <v>34918.998527245953</v>
      </c>
      <c r="F75" s="58">
        <v>50671.563483735568</v>
      </c>
      <c r="G75" s="58">
        <v>56873.214678092721</v>
      </c>
      <c r="H75" s="58">
        <v>83190.021231422506</v>
      </c>
      <c r="J75" s="56" t="s">
        <v>1018</v>
      </c>
      <c r="K75" s="56" t="s">
        <v>144</v>
      </c>
      <c r="L75" s="58">
        <v>75000</v>
      </c>
      <c r="M75" s="58" t="s">
        <v>77</v>
      </c>
      <c r="N75" s="58">
        <v>53799.5</v>
      </c>
      <c r="O75" s="58">
        <v>62480</v>
      </c>
      <c r="P75" s="58">
        <v>74141.409143331286</v>
      </c>
      <c r="Q75" s="58">
        <v>94005.314921973782</v>
      </c>
      <c r="S75" s="57" t="s">
        <v>906</v>
      </c>
      <c r="T75" s="56" t="s">
        <v>837</v>
      </c>
      <c r="U75" s="58">
        <v>50009.680542110356</v>
      </c>
      <c r="V75" s="59" t="s">
        <v>77</v>
      </c>
      <c r="X75" s="55" t="str">
        <f t="shared" si="1"/>
        <v>11.01</v>
      </c>
      <c r="Y75"/>
    </row>
    <row r="76" spans="1:25" x14ac:dyDescent="0.25">
      <c r="A76" s="56" t="s">
        <v>1019</v>
      </c>
      <c r="B76" s="56" t="s">
        <v>145</v>
      </c>
      <c r="C76" s="58">
        <v>21775.426219870664</v>
      </c>
      <c r="D76" s="58">
        <v>15409.523809523809</v>
      </c>
      <c r="E76" s="58">
        <v>27536.231884057972</v>
      </c>
      <c r="F76" s="58">
        <v>44047.619047619046</v>
      </c>
      <c r="G76" s="58">
        <v>9003.8314176245203</v>
      </c>
      <c r="H76" s="58" t="s">
        <v>77</v>
      </c>
      <c r="J76" s="56" t="s">
        <v>1019</v>
      </c>
      <c r="K76" s="56" t="s">
        <v>145</v>
      </c>
      <c r="L76" s="58">
        <v>75941.100203741429</v>
      </c>
      <c r="M76" s="58">
        <v>32463.062674994617</v>
      </c>
      <c r="N76" s="58">
        <v>47807.523457002666</v>
      </c>
      <c r="O76" s="58">
        <v>55278.211128445138</v>
      </c>
      <c r="P76" s="58">
        <v>63091.97875216572</v>
      </c>
      <c r="Q76" s="58">
        <v>88932.905957959418</v>
      </c>
      <c r="S76" s="57" t="s">
        <v>907</v>
      </c>
      <c r="T76" s="56" t="s">
        <v>444</v>
      </c>
      <c r="U76" s="58">
        <v>43592.845870594421</v>
      </c>
      <c r="V76" s="59">
        <v>86692.255217732949</v>
      </c>
      <c r="X76" s="55" t="str">
        <f t="shared" si="1"/>
        <v>11.02</v>
      </c>
      <c r="Y76"/>
    </row>
    <row r="77" spans="1:25" x14ac:dyDescent="0.25">
      <c r="A77" s="56" t="s">
        <v>1025</v>
      </c>
      <c r="B77" s="56" t="s">
        <v>146</v>
      </c>
      <c r="C77" s="58">
        <v>24848.484848484848</v>
      </c>
      <c r="D77" s="58">
        <v>-800</v>
      </c>
      <c r="E77" s="58" t="s">
        <v>77</v>
      </c>
      <c r="F77" s="58" t="s">
        <v>77</v>
      </c>
      <c r="G77" s="58" t="s">
        <v>77</v>
      </c>
      <c r="H77" s="58" t="s">
        <v>77</v>
      </c>
      <c r="J77" s="56" t="s">
        <v>1025</v>
      </c>
      <c r="K77" s="56" t="s">
        <v>146</v>
      </c>
      <c r="L77" s="58">
        <v>69648.493543758974</v>
      </c>
      <c r="M77" s="58" t="s">
        <v>77</v>
      </c>
      <c r="N77" s="58" t="s">
        <v>77</v>
      </c>
      <c r="O77" s="58">
        <v>70100.697134004644</v>
      </c>
      <c r="P77" s="58">
        <v>79510.247537929201</v>
      </c>
      <c r="Q77" s="58">
        <v>63687.325905292477</v>
      </c>
      <c r="S77" s="57" t="s">
        <v>908</v>
      </c>
      <c r="T77" s="56" t="s">
        <v>445</v>
      </c>
      <c r="U77" s="58">
        <v>30909.090909090908</v>
      </c>
      <c r="V77" s="59">
        <v>56004.429678848282</v>
      </c>
      <c r="X77" s="55" t="str">
        <f t="shared" si="1"/>
        <v>11.03</v>
      </c>
      <c r="Y77"/>
    </row>
    <row r="78" spans="1:25" x14ac:dyDescent="0.25">
      <c r="A78" s="56" t="s">
        <v>1027</v>
      </c>
      <c r="B78" s="56" t="s">
        <v>147</v>
      </c>
      <c r="C78" s="58">
        <v>65576.923076923078</v>
      </c>
      <c r="D78" s="58">
        <v>26603.773584905659</v>
      </c>
      <c r="E78" s="58">
        <v>76521.739130434784</v>
      </c>
      <c r="F78" s="58" t="s">
        <v>77</v>
      </c>
      <c r="G78" s="58" t="s">
        <v>77</v>
      </c>
      <c r="H78" s="58" t="s">
        <v>77</v>
      </c>
      <c r="J78" s="56" t="s">
        <v>1027</v>
      </c>
      <c r="K78" s="56" t="s">
        <v>147</v>
      </c>
      <c r="L78" s="58">
        <v>80207.575561291087</v>
      </c>
      <c r="M78" s="58">
        <v>35394.141462252919</v>
      </c>
      <c r="N78" s="58">
        <v>58802.460202604918</v>
      </c>
      <c r="O78" s="58">
        <v>71105.797967722654</v>
      </c>
      <c r="P78" s="58">
        <v>78581.502576620565</v>
      </c>
      <c r="Q78" s="58">
        <v>85543.76781068022</v>
      </c>
      <c r="S78" s="57" t="s">
        <v>909</v>
      </c>
      <c r="T78" s="56" t="s">
        <v>446</v>
      </c>
      <c r="U78" s="58">
        <v>26046.511627906977</v>
      </c>
      <c r="V78" s="59">
        <v>82699.004975124364</v>
      </c>
      <c r="X78" s="55" t="str">
        <f t="shared" si="1"/>
        <v>11.04</v>
      </c>
      <c r="Y78"/>
    </row>
    <row r="79" spans="1:25" x14ac:dyDescent="0.25">
      <c r="A79" s="56" t="s">
        <v>1030</v>
      </c>
      <c r="B79" s="56" t="s">
        <v>148</v>
      </c>
      <c r="C79" s="58">
        <v>12712.712712712713</v>
      </c>
      <c r="D79" s="58">
        <v>10351.288056206089</v>
      </c>
      <c r="E79" s="58" t="s">
        <v>77</v>
      </c>
      <c r="F79" s="58" t="s">
        <v>77</v>
      </c>
      <c r="G79" s="58" t="s">
        <v>77</v>
      </c>
      <c r="H79" s="58" t="s">
        <v>77</v>
      </c>
      <c r="J79" s="56" t="s">
        <v>1030</v>
      </c>
      <c r="K79" s="56" t="s">
        <v>148</v>
      </c>
      <c r="L79" s="58">
        <v>46478.561864925738</v>
      </c>
      <c r="M79" s="58">
        <v>17792.64052540081</v>
      </c>
      <c r="N79" s="58">
        <v>34863.28125</v>
      </c>
      <c r="O79" s="58">
        <v>44262.920079073709</v>
      </c>
      <c r="P79" s="58">
        <v>45338.866541066243</v>
      </c>
      <c r="Q79" s="58">
        <v>61946.337500564157</v>
      </c>
      <c r="S79" s="57" t="s">
        <v>910</v>
      </c>
      <c r="T79" s="56" t="s">
        <v>447</v>
      </c>
      <c r="U79" s="58">
        <v>104488.37209302325</v>
      </c>
      <c r="V79" s="59" t="s">
        <v>77</v>
      </c>
      <c r="X79" s="55" t="str">
        <f t="shared" si="1"/>
        <v>11.05</v>
      </c>
      <c r="Y79"/>
    </row>
    <row r="80" spans="1:25" x14ac:dyDescent="0.25">
      <c r="A80" s="56" t="s">
        <v>1036</v>
      </c>
      <c r="B80" s="56" t="s">
        <v>149</v>
      </c>
      <c r="C80" s="58">
        <v>125210.5530187722</v>
      </c>
      <c r="D80" s="58">
        <v>42795.698924731179</v>
      </c>
      <c r="E80" s="58" t="s">
        <v>77</v>
      </c>
      <c r="F80" s="58" t="s">
        <v>77</v>
      </c>
      <c r="G80" s="58" t="s">
        <v>77</v>
      </c>
      <c r="H80" s="58" t="s">
        <v>77</v>
      </c>
      <c r="J80" s="56" t="s">
        <v>1036</v>
      </c>
      <c r="K80" s="56" t="s">
        <v>149</v>
      </c>
      <c r="L80" s="58">
        <v>172773.21405530945</v>
      </c>
      <c r="M80" s="58" t="s">
        <v>77</v>
      </c>
      <c r="N80" s="58" t="s">
        <v>77</v>
      </c>
      <c r="O80" s="58">
        <v>155282.18135700698</v>
      </c>
      <c r="P80" s="58">
        <v>198740.84003574619</v>
      </c>
      <c r="Q80" s="58">
        <v>171516.55665266488</v>
      </c>
      <c r="S80" s="57" t="s">
        <v>911</v>
      </c>
      <c r="T80" s="56" t="s">
        <v>448</v>
      </c>
      <c r="U80" s="58" t="s">
        <v>77</v>
      </c>
      <c r="V80" s="59">
        <v>190963.96673852787</v>
      </c>
      <c r="X80" s="55" t="str">
        <f t="shared" si="1"/>
        <v>11.06</v>
      </c>
      <c r="Y80"/>
    </row>
    <row r="81" spans="1:25" x14ac:dyDescent="0.25">
      <c r="A81" s="56" t="s">
        <v>1039</v>
      </c>
      <c r="B81" s="56" t="s">
        <v>150</v>
      </c>
      <c r="C81" s="58">
        <v>47069.368667186282</v>
      </c>
      <c r="D81" s="58">
        <v>17584.722969338352</v>
      </c>
      <c r="E81" s="58">
        <v>34604.810996563574</v>
      </c>
      <c r="F81" s="58" t="s">
        <v>77</v>
      </c>
      <c r="G81" s="58">
        <v>70195.238095238092</v>
      </c>
      <c r="H81" s="58" t="s">
        <v>77</v>
      </c>
      <c r="J81" s="56" t="s">
        <v>1039</v>
      </c>
      <c r="K81" s="56" t="s">
        <v>150</v>
      </c>
      <c r="L81" s="58" t="s">
        <v>77</v>
      </c>
      <c r="M81" s="58" t="s">
        <v>77</v>
      </c>
      <c r="N81" s="58">
        <v>57738.19663025366</v>
      </c>
      <c r="O81" s="58" t="s">
        <v>77</v>
      </c>
      <c r="P81" s="58" t="s">
        <v>77</v>
      </c>
      <c r="Q81" s="58">
        <v>87768.425756955054</v>
      </c>
      <c r="S81" s="57" t="s">
        <v>912</v>
      </c>
      <c r="T81" s="56" t="s">
        <v>449</v>
      </c>
      <c r="U81" s="58">
        <v>74135.414044802412</v>
      </c>
      <c r="V81" s="59" t="s">
        <v>77</v>
      </c>
      <c r="X81" s="55" t="str">
        <f t="shared" si="1"/>
        <v>11.07</v>
      </c>
      <c r="Y81"/>
    </row>
    <row r="82" spans="1:25" x14ac:dyDescent="0.25">
      <c r="A82" s="56" t="s">
        <v>1046</v>
      </c>
      <c r="B82" s="56" t="s">
        <v>151</v>
      </c>
      <c r="C82" s="58">
        <v>26779.436779436779</v>
      </c>
      <c r="D82" s="58">
        <v>10951.604132680804</v>
      </c>
      <c r="E82" s="58">
        <v>24379.844961240309</v>
      </c>
      <c r="F82" s="58">
        <v>52554.517133956389</v>
      </c>
      <c r="G82" s="58">
        <v>34934.445768772348</v>
      </c>
      <c r="H82" s="58">
        <v>31560.137457044675</v>
      </c>
      <c r="J82" s="56" t="s">
        <v>1046</v>
      </c>
      <c r="K82" s="56" t="s">
        <v>151</v>
      </c>
      <c r="L82" s="58">
        <v>42459.314865129825</v>
      </c>
      <c r="M82" s="58">
        <v>31200.400000000001</v>
      </c>
      <c r="N82" s="58">
        <v>49005.380361679869</v>
      </c>
      <c r="O82" s="58">
        <v>54350.241545893718</v>
      </c>
      <c r="P82" s="58">
        <v>64652.609747666778</v>
      </c>
      <c r="Q82" s="58">
        <v>60570.394623470616</v>
      </c>
      <c r="S82" s="57" t="s">
        <v>913</v>
      </c>
      <c r="T82" s="56" t="s">
        <v>106</v>
      </c>
      <c r="U82" s="58">
        <v>136267.67200754007</v>
      </c>
      <c r="V82" s="59">
        <v>217492.8439131167</v>
      </c>
      <c r="X82" s="55" t="str">
        <f t="shared" si="1"/>
        <v>12</v>
      </c>
      <c r="Y82"/>
    </row>
    <row r="83" spans="1:25" x14ac:dyDescent="0.25">
      <c r="A83" s="56" t="s">
        <v>1048</v>
      </c>
      <c r="B83" s="56" t="s">
        <v>152</v>
      </c>
      <c r="C83" s="58">
        <v>58426.829268292684</v>
      </c>
      <c r="D83" s="58">
        <v>44088.050314465407</v>
      </c>
      <c r="E83" s="58">
        <v>59253.73134328358</v>
      </c>
      <c r="F83" s="58" t="s">
        <v>77</v>
      </c>
      <c r="G83" s="58" t="s">
        <v>77</v>
      </c>
      <c r="H83" s="58" t="s">
        <v>77</v>
      </c>
      <c r="J83" s="56" t="s">
        <v>1048</v>
      </c>
      <c r="K83" s="56" t="s">
        <v>152</v>
      </c>
      <c r="L83" s="58">
        <v>84544.946236559146</v>
      </c>
      <c r="M83" s="58">
        <v>53856.124432922879</v>
      </c>
      <c r="N83" s="58">
        <v>73077.338129496406</v>
      </c>
      <c r="O83" s="58">
        <v>82319.977319977319</v>
      </c>
      <c r="P83" s="58">
        <v>80155.442176870754</v>
      </c>
      <c r="Q83" s="58">
        <v>94980.254497586662</v>
      </c>
      <c r="S83" s="57" t="s">
        <v>914</v>
      </c>
      <c r="T83" s="56" t="s">
        <v>106</v>
      </c>
      <c r="U83" s="58">
        <v>136267.67200754007</v>
      </c>
      <c r="V83" s="59">
        <v>217492.8439131167</v>
      </c>
      <c r="X83" s="55" t="str">
        <f t="shared" si="1"/>
        <v>12.0</v>
      </c>
      <c r="Y83"/>
    </row>
    <row r="84" spans="1:25" x14ac:dyDescent="0.25">
      <c r="A84" s="56" t="s">
        <v>1051</v>
      </c>
      <c r="B84" s="56" t="s">
        <v>153</v>
      </c>
      <c r="C84" s="58">
        <v>137253.65543547363</v>
      </c>
      <c r="D84" s="58">
        <v>40105.820105820108</v>
      </c>
      <c r="E84" s="58">
        <v>63605.947955390337</v>
      </c>
      <c r="F84" s="58">
        <v>30552.63157894737</v>
      </c>
      <c r="G84" s="58">
        <v>65283.185840707964</v>
      </c>
      <c r="H84" s="58">
        <v>159961.91575302943</v>
      </c>
      <c r="J84" s="56" t="s">
        <v>1051</v>
      </c>
      <c r="K84" s="56" t="s">
        <v>153</v>
      </c>
      <c r="L84" s="58">
        <v>83763.359728506781</v>
      </c>
      <c r="M84" s="58">
        <v>43997.294971105373</v>
      </c>
      <c r="N84" s="58">
        <v>63073.933649289102</v>
      </c>
      <c r="O84" s="58">
        <v>72500</v>
      </c>
      <c r="P84" s="58">
        <v>73930.925925925927</v>
      </c>
      <c r="Q84" s="58" t="s">
        <v>77</v>
      </c>
      <c r="S84" s="57" t="s">
        <v>915</v>
      </c>
      <c r="T84" s="56" t="s">
        <v>106</v>
      </c>
      <c r="U84" s="58">
        <v>136267.67200754007</v>
      </c>
      <c r="V84" s="59">
        <v>217492.8439131167</v>
      </c>
      <c r="X84" s="55" t="str">
        <f t="shared" si="1"/>
        <v>12.00</v>
      </c>
      <c r="Y84"/>
    </row>
    <row r="85" spans="1:25" x14ac:dyDescent="0.25">
      <c r="A85" s="56" t="s">
        <v>1052</v>
      </c>
      <c r="B85" s="56" t="s">
        <v>154</v>
      </c>
      <c r="C85" s="58">
        <v>79045.031055900618</v>
      </c>
      <c r="D85" s="58">
        <v>22142.857142857141</v>
      </c>
      <c r="E85" s="58">
        <v>36562.5</v>
      </c>
      <c r="F85" s="58" t="s">
        <v>77</v>
      </c>
      <c r="G85" s="58" t="s">
        <v>77</v>
      </c>
      <c r="H85" s="58" t="s">
        <v>77</v>
      </c>
      <c r="J85" s="56" t="s">
        <v>1052</v>
      </c>
      <c r="K85" s="56" t="s">
        <v>154</v>
      </c>
      <c r="L85" s="58">
        <v>82572.114011538244</v>
      </c>
      <c r="M85" s="58" t="s">
        <v>77</v>
      </c>
      <c r="N85" s="58">
        <v>61652.140962485792</v>
      </c>
      <c r="O85" s="58">
        <v>71696.936839251823</v>
      </c>
      <c r="P85" s="58">
        <v>87160.576600737506</v>
      </c>
      <c r="Q85" s="58">
        <v>83286.628652837375</v>
      </c>
      <c r="S85" s="57" t="s">
        <v>916</v>
      </c>
      <c r="T85" s="56" t="s">
        <v>107</v>
      </c>
      <c r="U85" s="58">
        <v>30421.37718396711</v>
      </c>
      <c r="V85" s="59" t="s">
        <v>77</v>
      </c>
      <c r="X85" s="55" t="str">
        <f t="shared" si="1"/>
        <v>13</v>
      </c>
      <c r="Y85"/>
    </row>
    <row r="86" spans="1:25" x14ac:dyDescent="0.25">
      <c r="A86" s="56" t="s">
        <v>1054</v>
      </c>
      <c r="B86" s="56" t="s">
        <v>155</v>
      </c>
      <c r="C86" s="58">
        <v>115201.3057671382</v>
      </c>
      <c r="D86" s="58">
        <v>53090.909090909088</v>
      </c>
      <c r="E86" s="58">
        <v>37333.333333333336</v>
      </c>
      <c r="F86" s="58" t="s">
        <v>77</v>
      </c>
      <c r="G86" s="58" t="s">
        <v>77</v>
      </c>
      <c r="H86" s="58" t="s">
        <v>77</v>
      </c>
      <c r="J86" s="56" t="s">
        <v>1054</v>
      </c>
      <c r="K86" s="56" t="s">
        <v>155</v>
      </c>
      <c r="L86" s="58">
        <v>81995.231239877627</v>
      </c>
      <c r="M86" s="58">
        <v>49893.086243763362</v>
      </c>
      <c r="N86" s="58">
        <v>74389.901823281907</v>
      </c>
      <c r="O86" s="58">
        <v>77869.970069837043</v>
      </c>
      <c r="P86" s="58">
        <v>72604.284103720405</v>
      </c>
      <c r="Q86" s="58">
        <v>88366.535311529587</v>
      </c>
      <c r="S86" s="57" t="s">
        <v>917</v>
      </c>
      <c r="T86" s="56" t="s">
        <v>108</v>
      </c>
      <c r="U86" s="58">
        <v>19260.780287474332</v>
      </c>
      <c r="V86" s="59">
        <v>46893.58073997622</v>
      </c>
      <c r="X86" s="55" t="str">
        <f t="shared" si="1"/>
        <v>13.1</v>
      </c>
      <c r="Y86"/>
    </row>
    <row r="87" spans="1:25" x14ac:dyDescent="0.25">
      <c r="A87" s="56" t="s">
        <v>1056</v>
      </c>
      <c r="B87" s="56" t="s">
        <v>156</v>
      </c>
      <c r="C87" s="58">
        <v>49133.126934984517</v>
      </c>
      <c r="D87" s="58">
        <v>23219.178082191782</v>
      </c>
      <c r="E87" s="58" t="s">
        <v>77</v>
      </c>
      <c r="F87" s="58" t="s">
        <v>77</v>
      </c>
      <c r="G87" s="58" t="s">
        <v>77</v>
      </c>
      <c r="H87" s="58" t="s">
        <v>77</v>
      </c>
      <c r="J87" s="56" t="s">
        <v>1056</v>
      </c>
      <c r="K87" s="56" t="s">
        <v>156</v>
      </c>
      <c r="L87" s="58">
        <v>73670.373007613525</v>
      </c>
      <c r="M87" s="58">
        <v>45730.785384292314</v>
      </c>
      <c r="N87" s="58">
        <v>66754.96688741722</v>
      </c>
      <c r="O87" s="58">
        <v>78257.659653008493</v>
      </c>
      <c r="P87" s="58">
        <v>76881.671824472345</v>
      </c>
      <c r="Q87" s="58">
        <v>74914.784432707791</v>
      </c>
      <c r="S87" s="57" t="s">
        <v>918</v>
      </c>
      <c r="T87" s="56" t="s">
        <v>108</v>
      </c>
      <c r="U87" s="58">
        <v>19260.780287474332</v>
      </c>
      <c r="V87" s="59">
        <v>46893.58073997622</v>
      </c>
      <c r="X87" s="55" t="str">
        <f t="shared" si="1"/>
        <v>13.10</v>
      </c>
      <c r="Y87"/>
    </row>
    <row r="88" spans="1:25" x14ac:dyDescent="0.25">
      <c r="A88" s="56" t="s">
        <v>1061</v>
      </c>
      <c r="B88" s="56" t="s">
        <v>157</v>
      </c>
      <c r="C88" s="58">
        <v>172663.0206142196</v>
      </c>
      <c r="D88" s="58">
        <v>72786.885245901634</v>
      </c>
      <c r="E88" s="58">
        <v>107142.85714285714</v>
      </c>
      <c r="F88" s="58">
        <v>64622.641509433961</v>
      </c>
      <c r="G88" s="58">
        <v>66119.40298507463</v>
      </c>
      <c r="H88" s="58">
        <v>182661.93707587908</v>
      </c>
      <c r="J88" s="56" t="s">
        <v>1061</v>
      </c>
      <c r="K88" s="56" t="s">
        <v>157</v>
      </c>
      <c r="L88" s="58">
        <v>109677.88083259818</v>
      </c>
      <c r="M88" s="58">
        <v>42765.180630284398</v>
      </c>
      <c r="N88" s="58">
        <v>60843.174303259329</v>
      </c>
      <c r="O88" s="58">
        <v>77415.422127400176</v>
      </c>
      <c r="P88" s="58">
        <v>89011.674220574103</v>
      </c>
      <c r="Q88" s="58">
        <v>116893.72604115677</v>
      </c>
      <c r="S88" s="57" t="s">
        <v>919</v>
      </c>
      <c r="T88" s="56" t="s">
        <v>109</v>
      </c>
      <c r="U88" s="58">
        <v>40544.412607449856</v>
      </c>
      <c r="V88" s="59">
        <v>55385.536087677552</v>
      </c>
      <c r="X88" s="55" t="str">
        <f t="shared" si="1"/>
        <v>13.2</v>
      </c>
      <c r="Y88"/>
    </row>
    <row r="89" spans="1:25" x14ac:dyDescent="0.25">
      <c r="A89" s="56" t="s">
        <v>1068</v>
      </c>
      <c r="B89" s="56" t="s">
        <v>158</v>
      </c>
      <c r="C89" s="58">
        <v>39552.093476144109</v>
      </c>
      <c r="D89" s="58">
        <v>25238.095238095237</v>
      </c>
      <c r="E89" s="58" t="s">
        <v>77</v>
      </c>
      <c r="F89" s="58" t="s">
        <v>77</v>
      </c>
      <c r="G89" s="58" t="s">
        <v>77</v>
      </c>
      <c r="H89" s="58" t="s">
        <v>77</v>
      </c>
      <c r="J89" s="56" t="s">
        <v>1068</v>
      </c>
      <c r="K89" s="56" t="s">
        <v>158</v>
      </c>
      <c r="L89" s="58">
        <v>63716.2</v>
      </c>
      <c r="M89" s="58">
        <v>41084.042093123826</v>
      </c>
      <c r="N89" s="58">
        <v>58033.082706766916</v>
      </c>
      <c r="O89" s="58">
        <v>61367.283950617282</v>
      </c>
      <c r="P89" s="58">
        <v>60000</v>
      </c>
      <c r="Q89" s="58">
        <v>68814.397784956163</v>
      </c>
      <c r="S89" s="57" t="s">
        <v>920</v>
      </c>
      <c r="T89" s="56" t="s">
        <v>109</v>
      </c>
      <c r="U89" s="58">
        <v>40544.412607449856</v>
      </c>
      <c r="V89" s="59">
        <v>55385.536087677552</v>
      </c>
      <c r="X89" s="55" t="str">
        <f t="shared" si="1"/>
        <v>13.20</v>
      </c>
      <c r="Y89"/>
    </row>
    <row r="90" spans="1:25" x14ac:dyDescent="0.25">
      <c r="A90" s="56" t="s">
        <v>1073</v>
      </c>
      <c r="B90" s="56" t="s">
        <v>159</v>
      </c>
      <c r="C90" s="58">
        <v>30284.026357645991</v>
      </c>
      <c r="D90" s="58">
        <v>14091.071046818215</v>
      </c>
      <c r="E90" s="58">
        <v>28594.317453535568</v>
      </c>
      <c r="F90" s="58">
        <v>36640.953716690041</v>
      </c>
      <c r="G90" s="58">
        <v>46950.769230769234</v>
      </c>
      <c r="H90" s="58">
        <v>51391.608391608388</v>
      </c>
      <c r="J90" s="56" t="s">
        <v>1073</v>
      </c>
      <c r="K90" s="56" t="s">
        <v>159</v>
      </c>
      <c r="L90" s="58" t="s">
        <v>77</v>
      </c>
      <c r="M90" s="58">
        <v>38028.169014084509</v>
      </c>
      <c r="N90" s="58">
        <v>54224.106767754733</v>
      </c>
      <c r="O90" s="58" t="s">
        <v>77</v>
      </c>
      <c r="P90" s="58">
        <v>63364.091664633779</v>
      </c>
      <c r="Q90" s="58">
        <v>76456.023041660883</v>
      </c>
      <c r="S90" s="57" t="s">
        <v>921</v>
      </c>
      <c r="T90" s="56" t="s">
        <v>110</v>
      </c>
      <c r="U90" s="58">
        <v>20934.873949579833</v>
      </c>
      <c r="V90" s="59">
        <v>40691.020721412126</v>
      </c>
      <c r="X90" s="55" t="str">
        <f t="shared" si="1"/>
        <v>13.3</v>
      </c>
      <c r="Y90"/>
    </row>
    <row r="91" spans="1:25" x14ac:dyDescent="0.25">
      <c r="A91" s="56" t="s">
        <v>1074</v>
      </c>
      <c r="B91" s="56" t="s">
        <v>160</v>
      </c>
      <c r="C91" s="58">
        <v>24744.595370193227</v>
      </c>
      <c r="D91" s="58">
        <v>10865.805487349204</v>
      </c>
      <c r="E91" s="58">
        <v>25676.45992020312</v>
      </c>
      <c r="F91" s="58">
        <v>33538.779121203188</v>
      </c>
      <c r="G91" s="58" t="s">
        <v>77</v>
      </c>
      <c r="H91" s="58" t="s">
        <v>77</v>
      </c>
      <c r="J91" s="56" t="s">
        <v>1074</v>
      </c>
      <c r="K91" s="56" t="s">
        <v>160</v>
      </c>
      <c r="L91" s="58">
        <v>53636.36363636364</v>
      </c>
      <c r="M91" s="58">
        <v>38153.976586938639</v>
      </c>
      <c r="N91" s="58" t="s">
        <v>77</v>
      </c>
      <c r="O91" s="58">
        <v>56012.666666666664</v>
      </c>
      <c r="P91" s="58">
        <v>61250.785468565278</v>
      </c>
      <c r="Q91" s="58">
        <v>69907.693396488714</v>
      </c>
      <c r="S91" s="57" t="s">
        <v>922</v>
      </c>
      <c r="T91" s="56" t="s">
        <v>110</v>
      </c>
      <c r="U91" s="58">
        <v>20934.873949579833</v>
      </c>
      <c r="V91" s="59">
        <v>40691.020721412126</v>
      </c>
      <c r="X91" s="55" t="str">
        <f t="shared" si="1"/>
        <v>13.30</v>
      </c>
      <c r="Y91"/>
    </row>
    <row r="92" spans="1:25" x14ac:dyDescent="0.25">
      <c r="A92" s="56" t="s">
        <v>1077</v>
      </c>
      <c r="B92" s="56" t="s">
        <v>161</v>
      </c>
      <c r="C92" s="58">
        <v>32852.311161217585</v>
      </c>
      <c r="D92" s="58">
        <v>26759.5818815331</v>
      </c>
      <c r="E92" s="58">
        <v>35585.585585585584</v>
      </c>
      <c r="F92" s="58">
        <v>33265.306122448979</v>
      </c>
      <c r="G92" s="58">
        <v>39641.025641025641</v>
      </c>
      <c r="H92" s="58" t="s">
        <v>77</v>
      </c>
      <c r="J92" s="56" t="s">
        <v>1077</v>
      </c>
      <c r="K92" s="56" t="s">
        <v>161</v>
      </c>
      <c r="L92" s="58">
        <v>72905.911317546124</v>
      </c>
      <c r="M92" s="58">
        <v>42906.312292358802</v>
      </c>
      <c r="N92" s="58">
        <v>59271.052631578947</v>
      </c>
      <c r="O92" s="58">
        <v>58168.692540260381</v>
      </c>
      <c r="P92" s="58">
        <v>59800.828863968796</v>
      </c>
      <c r="Q92" s="58">
        <v>97026.284218562549</v>
      </c>
      <c r="S92" s="57" t="s">
        <v>923</v>
      </c>
      <c r="T92" s="56" t="s">
        <v>111</v>
      </c>
      <c r="U92" s="58">
        <v>31991.677428612427</v>
      </c>
      <c r="V92" s="59">
        <v>46416.971428571429</v>
      </c>
      <c r="X92" s="55" t="str">
        <f t="shared" si="1"/>
        <v>13.9</v>
      </c>
      <c r="Y92"/>
    </row>
    <row r="93" spans="1:25" x14ac:dyDescent="0.25">
      <c r="A93" s="56" t="s">
        <v>1080</v>
      </c>
      <c r="B93" s="56" t="s">
        <v>162</v>
      </c>
      <c r="C93" s="58">
        <v>26969.696969696968</v>
      </c>
      <c r="D93" s="58" t="s">
        <v>77</v>
      </c>
      <c r="E93" s="58" t="s">
        <v>77</v>
      </c>
      <c r="F93" s="58" t="s">
        <v>77</v>
      </c>
      <c r="G93" s="58" t="s">
        <v>77</v>
      </c>
      <c r="H93" s="58" t="s">
        <v>77</v>
      </c>
      <c r="J93" s="56" t="s">
        <v>1080</v>
      </c>
      <c r="K93" s="56" t="s">
        <v>162</v>
      </c>
      <c r="L93" s="58" t="s">
        <v>77</v>
      </c>
      <c r="M93" s="58" t="s">
        <v>77</v>
      </c>
      <c r="N93" s="58" t="s">
        <v>77</v>
      </c>
      <c r="O93" s="58">
        <v>66044.185077115471</v>
      </c>
      <c r="P93" s="58">
        <v>61088.929219600723</v>
      </c>
      <c r="Q93" s="58">
        <v>49984.881963018954</v>
      </c>
      <c r="S93" s="57" t="s">
        <v>924</v>
      </c>
      <c r="T93" s="56" t="s">
        <v>450</v>
      </c>
      <c r="U93" s="58">
        <v>12622.950819672131</v>
      </c>
      <c r="V93" s="59">
        <v>49384.320629660317</v>
      </c>
      <c r="X93" s="55" t="str">
        <f t="shared" si="1"/>
        <v>13.91</v>
      </c>
      <c r="Y93"/>
    </row>
    <row r="94" spans="1:25" x14ac:dyDescent="0.25">
      <c r="A94" s="56" t="s">
        <v>1082</v>
      </c>
      <c r="B94" s="56" t="s">
        <v>163</v>
      </c>
      <c r="C94" s="58">
        <v>37173.913043478264</v>
      </c>
      <c r="D94" s="58" t="s">
        <v>77</v>
      </c>
      <c r="E94" s="58" t="s">
        <v>77</v>
      </c>
      <c r="F94" s="58" t="s">
        <v>77</v>
      </c>
      <c r="G94" s="58" t="s">
        <v>77</v>
      </c>
      <c r="H94" s="58" t="s">
        <v>77</v>
      </c>
      <c r="J94" s="56" t="s">
        <v>1082</v>
      </c>
      <c r="K94" s="56" t="s">
        <v>163</v>
      </c>
      <c r="L94" s="58" t="s">
        <v>77</v>
      </c>
      <c r="M94" s="58" t="s">
        <v>77</v>
      </c>
      <c r="N94" s="58" t="s">
        <v>77</v>
      </c>
      <c r="O94" s="58">
        <v>67660.493827160491</v>
      </c>
      <c r="P94" s="58">
        <v>117913.78392762107</v>
      </c>
      <c r="Q94" s="58">
        <v>84767.347673476732</v>
      </c>
      <c r="S94" s="57" t="s">
        <v>925</v>
      </c>
      <c r="T94" s="56" t="s">
        <v>451</v>
      </c>
      <c r="U94" s="58">
        <v>16475.903614457831</v>
      </c>
      <c r="V94" s="59" t="s">
        <v>77</v>
      </c>
      <c r="X94" s="55" t="str">
        <f t="shared" si="1"/>
        <v>13.92</v>
      </c>
      <c r="Y94"/>
    </row>
    <row r="95" spans="1:25" x14ac:dyDescent="0.25">
      <c r="A95" s="56" t="s">
        <v>1084</v>
      </c>
      <c r="B95" s="56" t="s">
        <v>164</v>
      </c>
      <c r="C95" s="58">
        <v>24983.388704318935</v>
      </c>
      <c r="D95" s="58">
        <v>18766.233766233767</v>
      </c>
      <c r="E95" s="58" t="s">
        <v>77</v>
      </c>
      <c r="F95" s="58" t="s">
        <v>77</v>
      </c>
      <c r="G95" s="58" t="s">
        <v>77</v>
      </c>
      <c r="H95" s="58" t="s">
        <v>77</v>
      </c>
      <c r="J95" s="56" t="s">
        <v>1084</v>
      </c>
      <c r="K95" s="56" t="s">
        <v>164</v>
      </c>
      <c r="L95" s="58">
        <v>73338.381718353849</v>
      </c>
      <c r="M95" s="58">
        <v>39795.055464358556</v>
      </c>
      <c r="N95" s="58">
        <v>68418.986438258391</v>
      </c>
      <c r="O95" s="58">
        <v>72565.89402980599</v>
      </c>
      <c r="P95" s="58">
        <v>74178.10825542768</v>
      </c>
      <c r="Q95" s="58">
        <v>78447.464911489791</v>
      </c>
      <c r="S95" s="57" t="s">
        <v>926</v>
      </c>
      <c r="T95" s="56" t="s">
        <v>452</v>
      </c>
      <c r="U95" s="58">
        <v>22131.147540983606</v>
      </c>
      <c r="V95" s="59">
        <v>59238.807401016202</v>
      </c>
      <c r="X95" s="55" t="str">
        <f t="shared" si="1"/>
        <v>13.93</v>
      </c>
      <c r="Y95"/>
    </row>
    <row r="96" spans="1:25" x14ac:dyDescent="0.25">
      <c r="A96" s="56" t="s">
        <v>1086</v>
      </c>
      <c r="B96" s="56" t="s">
        <v>165</v>
      </c>
      <c r="C96" s="58">
        <v>28127.048147214518</v>
      </c>
      <c r="D96" s="58">
        <v>18607.594936708861</v>
      </c>
      <c r="E96" s="58">
        <v>27554.438860971524</v>
      </c>
      <c r="F96" s="58">
        <v>39120.135363790185</v>
      </c>
      <c r="G96" s="58">
        <v>34499.217527386543</v>
      </c>
      <c r="H96" s="58" t="s">
        <v>77</v>
      </c>
      <c r="J96" s="56" t="s">
        <v>1086</v>
      </c>
      <c r="K96" s="56" t="s">
        <v>165</v>
      </c>
      <c r="L96" s="58">
        <v>54942.061920415006</v>
      </c>
      <c r="M96" s="58">
        <v>40209.872451434254</v>
      </c>
      <c r="N96" s="58">
        <v>56250</v>
      </c>
      <c r="O96" s="58">
        <v>58212.336065573771</v>
      </c>
      <c r="P96" s="58">
        <v>60921.247343073155</v>
      </c>
      <c r="Q96" s="58">
        <v>66368.254123555831</v>
      </c>
      <c r="S96" s="57" t="s">
        <v>927</v>
      </c>
      <c r="T96" s="56" t="s">
        <v>453</v>
      </c>
      <c r="U96" s="58">
        <v>57969.749854566609</v>
      </c>
      <c r="V96" s="59" t="s">
        <v>77</v>
      </c>
      <c r="X96" s="55" t="str">
        <f t="shared" si="1"/>
        <v>13.94</v>
      </c>
      <c r="Y96"/>
    </row>
    <row r="97" spans="1:25" x14ac:dyDescent="0.25">
      <c r="A97" s="56" t="s">
        <v>1089</v>
      </c>
      <c r="B97" s="56" t="s">
        <v>166</v>
      </c>
      <c r="C97" s="58">
        <v>61314.639475600874</v>
      </c>
      <c r="D97" s="58">
        <v>25919.661733615223</v>
      </c>
      <c r="E97" s="58">
        <v>40568.181818181816</v>
      </c>
      <c r="F97" s="58" t="s">
        <v>77</v>
      </c>
      <c r="G97" s="58" t="s">
        <v>77</v>
      </c>
      <c r="H97" s="58" t="s">
        <v>77</v>
      </c>
      <c r="J97" s="56" t="s">
        <v>1089</v>
      </c>
      <c r="K97" s="56" t="s">
        <v>166</v>
      </c>
      <c r="L97" s="58" t="s">
        <v>77</v>
      </c>
      <c r="M97" s="58">
        <v>33999.838096009065</v>
      </c>
      <c r="N97" s="58">
        <v>54298.192771084337</v>
      </c>
      <c r="O97" s="58">
        <v>59099.682043844477</v>
      </c>
      <c r="P97" s="58">
        <v>63451.303539106171</v>
      </c>
      <c r="Q97" s="58">
        <v>84142.823999580898</v>
      </c>
      <c r="S97" s="57" t="s">
        <v>928</v>
      </c>
      <c r="T97" s="56" t="s">
        <v>454</v>
      </c>
      <c r="U97" s="58">
        <v>56782.376502002669</v>
      </c>
      <c r="V97" s="59" t="s">
        <v>77</v>
      </c>
      <c r="X97" s="55" t="str">
        <f t="shared" si="1"/>
        <v>13.95</v>
      </c>
      <c r="Y97"/>
    </row>
    <row r="98" spans="1:25" x14ac:dyDescent="0.25">
      <c r="A98" s="56" t="s">
        <v>1093</v>
      </c>
      <c r="B98" s="56" t="s">
        <v>167</v>
      </c>
      <c r="C98" s="58">
        <v>37016.630270451875</v>
      </c>
      <c r="D98" s="58">
        <v>20028.971511347176</v>
      </c>
      <c r="E98" s="58">
        <v>35373.99309551208</v>
      </c>
      <c r="F98" s="58">
        <v>44835.728952772071</v>
      </c>
      <c r="G98" s="58" t="s">
        <v>77</v>
      </c>
      <c r="H98" s="58" t="s">
        <v>77</v>
      </c>
      <c r="J98" s="56" t="s">
        <v>1093</v>
      </c>
      <c r="K98" s="56" t="s">
        <v>167</v>
      </c>
      <c r="L98" s="58">
        <v>60655.737704918036</v>
      </c>
      <c r="M98" s="58">
        <v>33344.736385266573</v>
      </c>
      <c r="N98" s="58">
        <v>58531.746031746028</v>
      </c>
      <c r="O98" s="58">
        <v>60363.70294922121</v>
      </c>
      <c r="P98" s="58">
        <v>63426.080351392855</v>
      </c>
      <c r="Q98" s="58">
        <v>72459.535376913627</v>
      </c>
      <c r="S98" s="57" t="s">
        <v>929</v>
      </c>
      <c r="T98" s="56" t="s">
        <v>455</v>
      </c>
      <c r="U98" s="58">
        <v>30076.142131979694</v>
      </c>
      <c r="V98" s="59">
        <v>65771.280765010189</v>
      </c>
      <c r="X98" s="55" t="str">
        <f t="shared" si="1"/>
        <v>13.96</v>
      </c>
      <c r="Y98"/>
    </row>
    <row r="99" spans="1:25" x14ac:dyDescent="0.25">
      <c r="A99" s="56" t="s">
        <v>1099</v>
      </c>
      <c r="B99" s="56" t="s">
        <v>168</v>
      </c>
      <c r="C99" s="58">
        <v>64529.354682193109</v>
      </c>
      <c r="D99" s="58">
        <v>40468.31955922865</v>
      </c>
      <c r="E99" s="58">
        <v>61152.737752161382</v>
      </c>
      <c r="F99" s="58">
        <v>59472.573839662444</v>
      </c>
      <c r="G99" s="58">
        <v>59272.419627749579</v>
      </c>
      <c r="H99" s="58">
        <v>84099.066762383343</v>
      </c>
      <c r="J99" s="56" t="s">
        <v>1099</v>
      </c>
      <c r="K99" s="56" t="s">
        <v>168</v>
      </c>
      <c r="L99" s="58" t="s">
        <v>77</v>
      </c>
      <c r="M99" s="58" t="s">
        <v>77</v>
      </c>
      <c r="N99" s="58">
        <v>67642.237442922371</v>
      </c>
      <c r="O99" s="58" t="s">
        <v>77</v>
      </c>
      <c r="P99" s="58">
        <v>86956.521739130432</v>
      </c>
      <c r="Q99" s="58" t="s">
        <v>77</v>
      </c>
      <c r="S99" s="57" t="s">
        <v>930</v>
      </c>
      <c r="T99" s="56" t="s">
        <v>456</v>
      </c>
      <c r="U99" s="58">
        <v>18998.035363457759</v>
      </c>
      <c r="V99" s="59">
        <v>32754.578754578753</v>
      </c>
      <c r="X99" s="55" t="str">
        <f t="shared" si="1"/>
        <v>13.99</v>
      </c>
      <c r="Y99"/>
    </row>
    <row r="100" spans="1:25" x14ac:dyDescent="0.25">
      <c r="A100" s="56" t="s">
        <v>1100</v>
      </c>
      <c r="B100" s="56" t="s">
        <v>169</v>
      </c>
      <c r="C100" s="58">
        <v>60886.426592797783</v>
      </c>
      <c r="D100" s="58" t="s">
        <v>77</v>
      </c>
      <c r="E100" s="58">
        <v>95306.122448979586</v>
      </c>
      <c r="F100" s="58" t="s">
        <v>77</v>
      </c>
      <c r="G100" s="58" t="s">
        <v>77</v>
      </c>
      <c r="H100" s="58" t="s">
        <v>77</v>
      </c>
      <c r="J100" s="56" t="s">
        <v>1100</v>
      </c>
      <c r="K100" s="56" t="s">
        <v>169</v>
      </c>
      <c r="L100" s="58" t="s">
        <v>77</v>
      </c>
      <c r="M100" s="58">
        <v>45148.689372832203</v>
      </c>
      <c r="N100" s="58">
        <v>62200.6993006993</v>
      </c>
      <c r="O100" s="58" t="s">
        <v>77</v>
      </c>
      <c r="P100" s="58" t="s">
        <v>77</v>
      </c>
      <c r="Q100" s="58">
        <v>182680.55998211406</v>
      </c>
      <c r="S100" s="57" t="s">
        <v>931</v>
      </c>
      <c r="T100" s="56" t="s">
        <v>112</v>
      </c>
      <c r="U100" s="58">
        <v>17371.485373473446</v>
      </c>
      <c r="V100" s="59">
        <v>31786.150684931508</v>
      </c>
      <c r="X100" s="55" t="str">
        <f t="shared" si="1"/>
        <v>14</v>
      </c>
      <c r="Y100"/>
    </row>
    <row r="101" spans="1:25" x14ac:dyDescent="0.25">
      <c r="A101" s="56" t="s">
        <v>1103</v>
      </c>
      <c r="B101" s="56" t="s">
        <v>170</v>
      </c>
      <c r="C101" s="58" t="s">
        <v>77</v>
      </c>
      <c r="D101" s="58" t="s">
        <v>77</v>
      </c>
      <c r="E101" s="58" t="s">
        <v>77</v>
      </c>
      <c r="F101" s="58" t="s">
        <v>77</v>
      </c>
      <c r="G101" s="58" t="s">
        <v>77</v>
      </c>
      <c r="H101" s="58" t="s">
        <v>77</v>
      </c>
      <c r="J101" s="56" t="s">
        <v>1103</v>
      </c>
      <c r="K101" s="56" t="s">
        <v>170</v>
      </c>
      <c r="L101" s="58" t="s">
        <v>77</v>
      </c>
      <c r="M101" s="58">
        <v>50141.299959628581</v>
      </c>
      <c r="N101" s="58">
        <v>79224.598930481283</v>
      </c>
      <c r="O101" s="58">
        <v>71448.201048634961</v>
      </c>
      <c r="P101" s="58">
        <v>75121.559856073131</v>
      </c>
      <c r="Q101" s="58" t="s">
        <v>77</v>
      </c>
      <c r="S101" s="57" t="s">
        <v>932</v>
      </c>
      <c r="T101" s="56" t="s">
        <v>113</v>
      </c>
      <c r="U101" s="58">
        <v>18496.700073331704</v>
      </c>
      <c r="V101" s="59">
        <v>30769.23076923077</v>
      </c>
      <c r="X101" s="55" t="str">
        <f t="shared" si="1"/>
        <v>14.1</v>
      </c>
      <c r="Y101"/>
    </row>
    <row r="102" spans="1:25" x14ac:dyDescent="0.25">
      <c r="A102" s="56" t="s">
        <v>1105</v>
      </c>
      <c r="B102" s="56" t="s">
        <v>171</v>
      </c>
      <c r="C102" s="58">
        <v>44311.926605504588</v>
      </c>
      <c r="D102" s="58">
        <v>19495.798319327732</v>
      </c>
      <c r="E102" s="58">
        <v>45689.65517241379</v>
      </c>
      <c r="F102" s="58">
        <v>49710.144927536232</v>
      </c>
      <c r="G102" s="58">
        <v>50589.970501474927</v>
      </c>
      <c r="H102" s="58" t="s">
        <v>77</v>
      </c>
      <c r="J102" s="56" t="s">
        <v>1105</v>
      </c>
      <c r="K102" s="56" t="s">
        <v>171</v>
      </c>
      <c r="L102" s="58">
        <v>82061.363636363632</v>
      </c>
      <c r="M102" s="58">
        <v>39212.487695120239</v>
      </c>
      <c r="N102" s="58">
        <v>70825.174825174821</v>
      </c>
      <c r="O102" s="58">
        <v>82731.152204836413</v>
      </c>
      <c r="P102" s="58">
        <v>77981.939203798698</v>
      </c>
      <c r="Q102" s="58">
        <v>86097.425881118266</v>
      </c>
      <c r="S102" s="57" t="s">
        <v>933</v>
      </c>
      <c r="T102" s="56" t="s">
        <v>457</v>
      </c>
      <c r="U102" s="58">
        <v>20325.203252032519</v>
      </c>
      <c r="V102" s="59">
        <v>37181.154822335026</v>
      </c>
      <c r="X102" s="55" t="str">
        <f t="shared" si="1"/>
        <v>14.11</v>
      </c>
      <c r="Y102"/>
    </row>
    <row r="103" spans="1:25" x14ac:dyDescent="0.25">
      <c r="A103" s="56" t="s">
        <v>1107</v>
      </c>
      <c r="B103" s="56" t="s">
        <v>172</v>
      </c>
      <c r="C103" s="58">
        <v>22741.935483870966</v>
      </c>
      <c r="D103" s="58">
        <v>22741.935483870966</v>
      </c>
      <c r="E103" s="58" t="s">
        <v>77</v>
      </c>
      <c r="F103" s="58" t="s">
        <v>77</v>
      </c>
      <c r="G103" s="58" t="s">
        <v>77</v>
      </c>
      <c r="H103" s="58" t="s">
        <v>77</v>
      </c>
      <c r="J103" s="56" t="s">
        <v>1107</v>
      </c>
      <c r="K103" s="56" t="s">
        <v>172</v>
      </c>
      <c r="L103" s="58">
        <v>85173.72992892866</v>
      </c>
      <c r="M103" s="58">
        <v>47149.877149877153</v>
      </c>
      <c r="N103" s="58" t="s">
        <v>77</v>
      </c>
      <c r="O103" s="58">
        <v>68151.335311572693</v>
      </c>
      <c r="P103" s="58">
        <v>85173.364854215921</v>
      </c>
      <c r="Q103" s="58">
        <v>96643.835616438344</v>
      </c>
      <c r="S103" s="57" t="s">
        <v>934</v>
      </c>
      <c r="T103" s="56" t="s">
        <v>458</v>
      </c>
      <c r="U103" s="58">
        <v>19057.591623036649</v>
      </c>
      <c r="V103" s="59">
        <v>29787.234042553191</v>
      </c>
      <c r="X103" s="55" t="str">
        <f t="shared" si="1"/>
        <v>14.12</v>
      </c>
      <c r="Y103"/>
    </row>
    <row r="104" spans="1:25" x14ac:dyDescent="0.25">
      <c r="A104" s="56" t="s">
        <v>1109</v>
      </c>
      <c r="B104" s="56" t="s">
        <v>173</v>
      </c>
      <c r="C104" s="58">
        <v>54858.374384236457</v>
      </c>
      <c r="D104" s="58">
        <v>32515.723270440252</v>
      </c>
      <c r="E104" s="58" t="s">
        <v>77</v>
      </c>
      <c r="F104" s="58" t="s">
        <v>77</v>
      </c>
      <c r="G104" s="58" t="s">
        <v>77</v>
      </c>
      <c r="H104" s="58" t="s">
        <v>77</v>
      </c>
      <c r="J104" s="56" t="s">
        <v>1109</v>
      </c>
      <c r="K104" s="56" t="s">
        <v>173</v>
      </c>
      <c r="L104" s="58">
        <v>100977.74352930511</v>
      </c>
      <c r="M104" s="58">
        <v>50000</v>
      </c>
      <c r="N104" s="58">
        <v>66800</v>
      </c>
      <c r="O104" s="58">
        <v>77597.494378413103</v>
      </c>
      <c r="P104" s="58" t="s">
        <v>77</v>
      </c>
      <c r="Q104" s="58">
        <v>115603.10086310597</v>
      </c>
      <c r="S104" s="57" t="s">
        <v>935</v>
      </c>
      <c r="T104" s="56" t="s">
        <v>459</v>
      </c>
      <c r="U104" s="58">
        <v>18091.127622377622</v>
      </c>
      <c r="V104" s="59">
        <v>32857.142857142855</v>
      </c>
      <c r="X104" s="55" t="str">
        <f t="shared" si="1"/>
        <v>14.13</v>
      </c>
      <c r="Y104"/>
    </row>
    <row r="105" spans="1:25" x14ac:dyDescent="0.25">
      <c r="A105" s="56" t="s">
        <v>1112</v>
      </c>
      <c r="B105" s="56" t="s">
        <v>174</v>
      </c>
      <c r="C105" s="58" t="s">
        <v>77</v>
      </c>
      <c r="D105" s="58" t="s">
        <v>77</v>
      </c>
      <c r="E105" s="58" t="s">
        <v>77</v>
      </c>
      <c r="F105" s="58" t="s">
        <v>77</v>
      </c>
      <c r="G105" s="58" t="s">
        <v>77</v>
      </c>
      <c r="H105" s="58" t="s">
        <v>77</v>
      </c>
      <c r="J105" s="56" t="s">
        <v>1112</v>
      </c>
      <c r="K105" s="56" t="s">
        <v>174</v>
      </c>
      <c r="L105" s="58" t="s">
        <v>77</v>
      </c>
      <c r="M105" s="58">
        <v>57595.520421607376</v>
      </c>
      <c r="N105" s="58">
        <v>68777.777777777781</v>
      </c>
      <c r="O105" s="58">
        <v>82514.606741573036</v>
      </c>
      <c r="P105" s="58">
        <v>86349.948962232054</v>
      </c>
      <c r="Q105" s="58">
        <v>136036.32880006012</v>
      </c>
      <c r="S105" s="57" t="s">
        <v>936</v>
      </c>
      <c r="T105" s="56" t="s">
        <v>460</v>
      </c>
      <c r="U105" s="58">
        <v>22302.426882389547</v>
      </c>
      <c r="V105" s="59">
        <v>16043.916881407971</v>
      </c>
      <c r="X105" s="55" t="str">
        <f t="shared" si="1"/>
        <v>14.14</v>
      </c>
      <c r="Y105"/>
    </row>
    <row r="106" spans="1:25" x14ac:dyDescent="0.25">
      <c r="A106" s="56" t="s">
        <v>1114</v>
      </c>
      <c r="B106" s="56" t="s">
        <v>175</v>
      </c>
      <c r="C106" s="58">
        <v>215503.14465408804</v>
      </c>
      <c r="D106" s="58" t="s">
        <v>77</v>
      </c>
      <c r="E106" s="58" t="s">
        <v>77</v>
      </c>
      <c r="F106" s="58" t="s">
        <v>77</v>
      </c>
      <c r="G106" s="58" t="s">
        <v>77</v>
      </c>
      <c r="H106" s="58" t="s">
        <v>77</v>
      </c>
      <c r="J106" s="56" t="s">
        <v>1114</v>
      </c>
      <c r="K106" s="56" t="s">
        <v>175</v>
      </c>
      <c r="L106" s="58">
        <v>110277.12670619054</v>
      </c>
      <c r="M106" s="58">
        <v>49178.016726403825</v>
      </c>
      <c r="N106" s="58">
        <v>84520.840755254714</v>
      </c>
      <c r="O106" s="58">
        <v>62569.31940943464</v>
      </c>
      <c r="P106" s="58">
        <v>94240.009882033235</v>
      </c>
      <c r="Q106" s="58">
        <v>129746.30648733817</v>
      </c>
      <c r="S106" s="57" t="s">
        <v>937</v>
      </c>
      <c r="T106" s="56" t="s">
        <v>461</v>
      </c>
      <c r="U106" s="58">
        <v>14889.97555012225</v>
      </c>
      <c r="V106" s="59">
        <v>29736.450728164717</v>
      </c>
      <c r="X106" s="55" t="str">
        <f t="shared" si="1"/>
        <v>14.19</v>
      </c>
      <c r="Y106"/>
    </row>
    <row r="107" spans="1:25" x14ac:dyDescent="0.25">
      <c r="A107" s="56" t="s">
        <v>1116</v>
      </c>
      <c r="B107" s="56" t="s">
        <v>176</v>
      </c>
      <c r="C107" s="58" t="s">
        <v>77</v>
      </c>
      <c r="D107" s="58" t="s">
        <v>77</v>
      </c>
      <c r="E107" s="58" t="s">
        <v>77</v>
      </c>
      <c r="F107" s="58" t="s">
        <v>77</v>
      </c>
      <c r="G107" s="58" t="s">
        <v>77</v>
      </c>
      <c r="H107" s="58" t="s">
        <v>77</v>
      </c>
      <c r="J107" s="56" t="s">
        <v>1116</v>
      </c>
      <c r="K107" s="56" t="s">
        <v>176</v>
      </c>
      <c r="L107" s="58" t="s">
        <v>77</v>
      </c>
      <c r="M107" s="58" t="s">
        <v>77</v>
      </c>
      <c r="N107" s="58" t="s">
        <v>77</v>
      </c>
      <c r="O107" s="58" t="s">
        <v>77</v>
      </c>
      <c r="P107" s="58" t="s">
        <v>77</v>
      </c>
      <c r="Q107" s="58" t="s">
        <v>77</v>
      </c>
      <c r="S107" s="57" t="s">
        <v>938</v>
      </c>
      <c r="T107" s="56" t="s">
        <v>114</v>
      </c>
      <c r="U107" s="58">
        <v>8076.0790051207023</v>
      </c>
      <c r="V107" s="59" t="s">
        <v>77</v>
      </c>
      <c r="X107" s="55" t="str">
        <f t="shared" si="1"/>
        <v>14.2</v>
      </c>
      <c r="Y107"/>
    </row>
    <row r="108" spans="1:25" x14ac:dyDescent="0.25">
      <c r="A108" s="56" t="s">
        <v>1118</v>
      </c>
      <c r="B108" s="56" t="s">
        <v>177</v>
      </c>
      <c r="C108" s="58">
        <v>51949.969861362268</v>
      </c>
      <c r="D108" s="58">
        <v>19988.276670574443</v>
      </c>
      <c r="E108" s="58">
        <v>39320.905459387483</v>
      </c>
      <c r="F108" s="58">
        <v>50549.87212276215</v>
      </c>
      <c r="G108" s="58">
        <v>51106.777181862504</v>
      </c>
      <c r="H108" s="58">
        <v>69448.73776403915</v>
      </c>
      <c r="J108" s="56" t="s">
        <v>1118</v>
      </c>
      <c r="K108" s="56" t="s">
        <v>177</v>
      </c>
      <c r="L108" s="58" t="s">
        <v>77</v>
      </c>
      <c r="M108" s="58" t="s">
        <v>77</v>
      </c>
      <c r="N108" s="58">
        <v>58433.734939759037</v>
      </c>
      <c r="O108" s="58">
        <v>62163.817274503257</v>
      </c>
      <c r="P108" s="58">
        <v>65517.241379310348</v>
      </c>
      <c r="Q108" s="58">
        <v>87705.340843386803</v>
      </c>
      <c r="S108" s="57" t="s">
        <v>939</v>
      </c>
      <c r="T108" s="56" t="s">
        <v>114</v>
      </c>
      <c r="U108" s="58">
        <v>8076.0790051207023</v>
      </c>
      <c r="V108" s="59" t="s">
        <v>77</v>
      </c>
      <c r="X108" s="55" t="str">
        <f t="shared" si="1"/>
        <v>14.20</v>
      </c>
      <c r="Y108"/>
    </row>
    <row r="109" spans="1:25" x14ac:dyDescent="0.25">
      <c r="A109" s="56" t="s">
        <v>1119</v>
      </c>
      <c r="B109" s="56" t="s">
        <v>178</v>
      </c>
      <c r="C109" s="58">
        <v>46598.425196850396</v>
      </c>
      <c r="D109" s="58">
        <v>27353.579175704988</v>
      </c>
      <c r="E109" s="58" t="s">
        <v>77</v>
      </c>
      <c r="F109" s="58">
        <v>58683.693516699408</v>
      </c>
      <c r="G109" s="58" t="s">
        <v>77</v>
      </c>
      <c r="H109" s="58" t="s">
        <v>77</v>
      </c>
      <c r="J109" s="56" t="s">
        <v>1119</v>
      </c>
      <c r="K109" s="56" t="s">
        <v>178</v>
      </c>
      <c r="L109" s="58">
        <v>90909.090909090912</v>
      </c>
      <c r="M109" s="58">
        <v>53642.836243050813</v>
      </c>
      <c r="N109" s="58">
        <v>62671.428571428572</v>
      </c>
      <c r="O109" s="58">
        <v>65305.583171995189</v>
      </c>
      <c r="P109" s="58">
        <v>67081.966927914691</v>
      </c>
      <c r="Q109" s="58">
        <v>98448.557615682934</v>
      </c>
      <c r="S109" s="57" t="s">
        <v>940</v>
      </c>
      <c r="T109" s="56" t="s">
        <v>115</v>
      </c>
      <c r="U109" s="58">
        <v>14887.387387387387</v>
      </c>
      <c r="V109" s="59">
        <v>41860.231650541478</v>
      </c>
      <c r="X109" s="55" t="str">
        <f t="shared" si="1"/>
        <v>14.3</v>
      </c>
      <c r="Y109"/>
    </row>
    <row r="110" spans="1:25" x14ac:dyDescent="0.25">
      <c r="A110" s="56" t="s">
        <v>1122</v>
      </c>
      <c r="B110" s="56" t="s">
        <v>179</v>
      </c>
      <c r="C110" s="58">
        <v>52083.662194159428</v>
      </c>
      <c r="D110" s="58" t="s">
        <v>77</v>
      </c>
      <c r="E110" s="58" t="s">
        <v>77</v>
      </c>
      <c r="F110" s="58" t="s">
        <v>77</v>
      </c>
      <c r="G110" s="58" t="s">
        <v>77</v>
      </c>
      <c r="H110" s="58" t="s">
        <v>77</v>
      </c>
      <c r="J110" s="56" t="s">
        <v>1122</v>
      </c>
      <c r="K110" s="56" t="s">
        <v>179</v>
      </c>
      <c r="L110" s="58" t="s">
        <v>77</v>
      </c>
      <c r="M110" s="58" t="s">
        <v>77</v>
      </c>
      <c r="N110" s="58" t="s">
        <v>77</v>
      </c>
      <c r="O110" s="58" t="s">
        <v>77</v>
      </c>
      <c r="P110" s="58">
        <v>54809.099374750564</v>
      </c>
      <c r="Q110" s="58">
        <v>80343.535515483411</v>
      </c>
      <c r="S110" s="57" t="s">
        <v>941</v>
      </c>
      <c r="T110" s="56" t="s">
        <v>462</v>
      </c>
      <c r="U110" s="58">
        <v>19090.909090909092</v>
      </c>
      <c r="V110" s="59">
        <v>43620.452418955363</v>
      </c>
      <c r="X110" s="55" t="str">
        <f t="shared" si="1"/>
        <v>14.31</v>
      </c>
      <c r="Y110"/>
    </row>
    <row r="111" spans="1:25" x14ac:dyDescent="0.25">
      <c r="A111" s="56" t="s">
        <v>1124</v>
      </c>
      <c r="B111" s="56" t="s">
        <v>180</v>
      </c>
      <c r="C111" s="58">
        <v>90234.02340234023</v>
      </c>
      <c r="D111" s="58" t="s">
        <v>77</v>
      </c>
      <c r="E111" s="58" t="s">
        <v>77</v>
      </c>
      <c r="F111" s="58" t="s">
        <v>77</v>
      </c>
      <c r="G111" s="58" t="s">
        <v>77</v>
      </c>
      <c r="H111" s="58" t="s">
        <v>77</v>
      </c>
      <c r="J111" s="56" t="s">
        <v>1124</v>
      </c>
      <c r="K111" s="56" t="s">
        <v>180</v>
      </c>
      <c r="L111" s="58" t="s">
        <v>77</v>
      </c>
      <c r="M111" s="58">
        <v>46562.71777003484</v>
      </c>
      <c r="N111" s="58">
        <v>57828.618968386021</v>
      </c>
      <c r="O111" s="58">
        <v>57806.407865739959</v>
      </c>
      <c r="P111" s="58">
        <v>70144.374548829539</v>
      </c>
      <c r="Q111" s="58">
        <v>89647.933746775976</v>
      </c>
      <c r="S111" s="57" t="s">
        <v>942</v>
      </c>
      <c r="T111" s="56" t="s">
        <v>463</v>
      </c>
      <c r="U111" s="58">
        <v>13108.974358974359</v>
      </c>
      <c r="V111" s="59">
        <v>40383.834655840561</v>
      </c>
      <c r="X111" s="55" t="str">
        <f t="shared" si="1"/>
        <v>14.39</v>
      </c>
      <c r="Y111"/>
    </row>
    <row r="112" spans="1:25" x14ac:dyDescent="0.25">
      <c r="A112" s="56" t="s">
        <v>1128</v>
      </c>
      <c r="B112" s="56" t="s">
        <v>181</v>
      </c>
      <c r="C112" s="58">
        <v>32016.317016317018</v>
      </c>
      <c r="D112" s="58">
        <v>14094.616639477978</v>
      </c>
      <c r="E112" s="58">
        <v>26697.674418604653</v>
      </c>
      <c r="F112" s="58">
        <v>47155.688622754489</v>
      </c>
      <c r="G112" s="58">
        <v>44783.393501805054</v>
      </c>
      <c r="H112" s="58" t="s">
        <v>77</v>
      </c>
      <c r="J112" s="56" t="s">
        <v>1128</v>
      </c>
      <c r="K112" s="56" t="s">
        <v>181</v>
      </c>
      <c r="L112" s="58">
        <v>63967.450378951442</v>
      </c>
      <c r="M112" s="58">
        <v>39966.819806023479</v>
      </c>
      <c r="N112" s="58">
        <v>51804.325899361203</v>
      </c>
      <c r="O112" s="58">
        <v>56861.773372622556</v>
      </c>
      <c r="P112" s="58">
        <v>64886.36363636364</v>
      </c>
      <c r="Q112" s="58">
        <v>70944.068985066158</v>
      </c>
      <c r="S112" s="57" t="s">
        <v>943</v>
      </c>
      <c r="T112" s="56" t="s">
        <v>116</v>
      </c>
      <c r="U112" s="58">
        <v>17757.367011098355</v>
      </c>
      <c r="V112" s="59">
        <v>50379.1</v>
      </c>
      <c r="X112" s="55" t="str">
        <f t="shared" si="1"/>
        <v>15</v>
      </c>
      <c r="Y112"/>
    </row>
    <row r="113" spans="1:25" x14ac:dyDescent="0.25">
      <c r="A113" s="56" t="s">
        <v>1130</v>
      </c>
      <c r="B113" s="56" t="s">
        <v>182</v>
      </c>
      <c r="C113" s="58">
        <v>34587.49343142406</v>
      </c>
      <c r="D113" s="58">
        <v>14381.443298969072</v>
      </c>
      <c r="E113" s="58">
        <v>36847.82608695652</v>
      </c>
      <c r="F113" s="58">
        <v>37140.350877192985</v>
      </c>
      <c r="G113" s="58">
        <v>43198.80418535127</v>
      </c>
      <c r="H113" s="58" t="s">
        <v>77</v>
      </c>
      <c r="J113" s="56" t="s">
        <v>1130</v>
      </c>
      <c r="K113" s="56" t="s">
        <v>182</v>
      </c>
      <c r="L113" s="58">
        <v>70488.272727272721</v>
      </c>
      <c r="M113" s="58">
        <v>29393.617021276597</v>
      </c>
      <c r="N113" s="58">
        <v>47415.697674418603</v>
      </c>
      <c r="O113" s="58">
        <v>57828.077979850845</v>
      </c>
      <c r="P113" s="58">
        <v>62422.667743407888</v>
      </c>
      <c r="Q113" s="58">
        <v>72253.800102374647</v>
      </c>
      <c r="S113" s="57" t="s">
        <v>944</v>
      </c>
      <c r="T113" s="56" t="s">
        <v>117</v>
      </c>
      <c r="U113" s="58">
        <v>17657.028913260219</v>
      </c>
      <c r="V113" s="59" t="s">
        <v>77</v>
      </c>
      <c r="X113" s="55" t="str">
        <f t="shared" si="1"/>
        <v>15.1</v>
      </c>
      <c r="Y113"/>
    </row>
    <row r="114" spans="1:25" x14ac:dyDescent="0.25">
      <c r="A114" s="56" t="s">
        <v>1133</v>
      </c>
      <c r="B114" s="56" t="s">
        <v>183</v>
      </c>
      <c r="C114" s="58">
        <v>43666.312433581297</v>
      </c>
      <c r="D114" s="58" t="s">
        <v>77</v>
      </c>
      <c r="E114" s="58" t="s">
        <v>77</v>
      </c>
      <c r="F114" s="58" t="s">
        <v>77</v>
      </c>
      <c r="G114" s="58" t="s">
        <v>77</v>
      </c>
      <c r="H114" s="58" t="s">
        <v>77</v>
      </c>
      <c r="J114" s="56" t="s">
        <v>1133</v>
      </c>
      <c r="K114" s="56" t="s">
        <v>183</v>
      </c>
      <c r="L114" s="58">
        <v>72699.877577926352</v>
      </c>
      <c r="M114" s="58">
        <v>44377.175722718326</v>
      </c>
      <c r="N114" s="58">
        <v>61120</v>
      </c>
      <c r="O114" s="58">
        <v>64113.515955480718</v>
      </c>
      <c r="P114" s="58">
        <v>69027</v>
      </c>
      <c r="Q114" s="58">
        <v>80630.277300448128</v>
      </c>
      <c r="S114" s="57" t="s">
        <v>945</v>
      </c>
      <c r="T114" s="56" t="s">
        <v>464</v>
      </c>
      <c r="U114" s="58">
        <v>14968.152866242039</v>
      </c>
      <c r="V114" s="59">
        <v>54394.890668975968</v>
      </c>
      <c r="X114" s="55" t="str">
        <f t="shared" si="1"/>
        <v>15.11</v>
      </c>
      <c r="Y114"/>
    </row>
    <row r="115" spans="1:25" x14ac:dyDescent="0.25">
      <c r="A115" s="56" t="s">
        <v>1135</v>
      </c>
      <c r="B115" s="56" t="s">
        <v>184</v>
      </c>
      <c r="C115" s="58">
        <v>36887.368073878628</v>
      </c>
      <c r="D115" s="58">
        <v>25224.650135035601</v>
      </c>
      <c r="E115" s="58">
        <v>39801.324503311262</v>
      </c>
      <c r="F115" s="58" t="s">
        <v>77</v>
      </c>
      <c r="G115" s="58">
        <v>46946.695095948824</v>
      </c>
      <c r="H115" s="58" t="s">
        <v>77</v>
      </c>
      <c r="J115" s="56" t="s">
        <v>1135</v>
      </c>
      <c r="K115" s="56" t="s">
        <v>184</v>
      </c>
      <c r="L115" s="58">
        <v>90752.999682710302</v>
      </c>
      <c r="M115" s="58">
        <v>55384.615384615383</v>
      </c>
      <c r="N115" s="58">
        <v>68511.083958806077</v>
      </c>
      <c r="O115" s="58">
        <v>72857.142857142855</v>
      </c>
      <c r="P115" s="58">
        <v>74938.524999999994</v>
      </c>
      <c r="Q115" s="58">
        <v>103603.07344632769</v>
      </c>
      <c r="S115" s="57" t="s">
        <v>946</v>
      </c>
      <c r="T115" s="56" t="s">
        <v>465</v>
      </c>
      <c r="U115" s="58">
        <v>20037.593984962405</v>
      </c>
      <c r="V115" s="59">
        <v>72678.642857142855</v>
      </c>
      <c r="X115" s="55" t="str">
        <f t="shared" si="1"/>
        <v>15.12</v>
      </c>
      <c r="Y115"/>
    </row>
    <row r="116" spans="1:25" x14ac:dyDescent="0.25">
      <c r="A116" s="56" t="s">
        <v>1136</v>
      </c>
      <c r="B116" s="56" t="s">
        <v>185</v>
      </c>
      <c r="C116" s="58">
        <v>41598.864711447495</v>
      </c>
      <c r="D116" s="58">
        <v>25772.151898734177</v>
      </c>
      <c r="E116" s="58">
        <v>43571.428571428572</v>
      </c>
      <c r="F116" s="58">
        <v>44192.307692307695</v>
      </c>
      <c r="G116" s="58">
        <v>66796.116504854363</v>
      </c>
      <c r="H116" s="58" t="s">
        <v>77</v>
      </c>
      <c r="J116" s="56" t="s">
        <v>1136</v>
      </c>
      <c r="K116" s="56" t="s">
        <v>185</v>
      </c>
      <c r="L116" s="58">
        <v>90996.658185101362</v>
      </c>
      <c r="M116" s="58">
        <v>63626.723223753979</v>
      </c>
      <c r="N116" s="58">
        <v>75294.117647058825</v>
      </c>
      <c r="O116" s="58">
        <v>74927.953890489909</v>
      </c>
      <c r="P116" s="58">
        <v>79571.468531468534</v>
      </c>
      <c r="Q116" s="58">
        <v>95395.838509316774</v>
      </c>
      <c r="S116" s="57" t="s">
        <v>947</v>
      </c>
      <c r="T116" s="56" t="s">
        <v>118</v>
      </c>
      <c r="U116" s="58">
        <v>17819.875776397515</v>
      </c>
      <c r="V116" s="59">
        <v>36392.694063926938</v>
      </c>
      <c r="X116" s="55" t="str">
        <f t="shared" si="1"/>
        <v>15.2</v>
      </c>
      <c r="Y116"/>
    </row>
    <row r="117" spans="1:25" x14ac:dyDescent="0.25">
      <c r="A117" s="56" t="s">
        <v>1142</v>
      </c>
      <c r="B117" s="56" t="s">
        <v>186</v>
      </c>
      <c r="C117" s="58">
        <v>35703.215807826426</v>
      </c>
      <c r="D117" s="58">
        <v>26863.672182821119</v>
      </c>
      <c r="E117" s="58">
        <v>40819.112627986346</v>
      </c>
      <c r="F117" s="58" t="s">
        <v>77</v>
      </c>
      <c r="G117" s="58">
        <v>37617.823479006001</v>
      </c>
      <c r="H117" s="58" t="s">
        <v>77</v>
      </c>
      <c r="J117" s="56" t="s">
        <v>1142</v>
      </c>
      <c r="K117" s="56" t="s">
        <v>186</v>
      </c>
      <c r="L117" s="58">
        <v>85350.011060587436</v>
      </c>
      <c r="M117" s="58">
        <v>55673.279460763661</v>
      </c>
      <c r="N117" s="58">
        <v>68744.12317818524</v>
      </c>
      <c r="O117" s="58">
        <v>76364.313850739913</v>
      </c>
      <c r="P117" s="58">
        <v>77555.321089432924</v>
      </c>
      <c r="Q117" s="58">
        <v>95718.405092854184</v>
      </c>
      <c r="S117" s="57" t="s">
        <v>948</v>
      </c>
      <c r="T117" s="56" t="s">
        <v>118</v>
      </c>
      <c r="U117" s="58">
        <v>17819.875776397515</v>
      </c>
      <c r="V117" s="59">
        <v>36392.694063926938</v>
      </c>
      <c r="X117" s="55" t="str">
        <f t="shared" si="1"/>
        <v>15.20</v>
      </c>
      <c r="Y117"/>
    </row>
    <row r="118" spans="1:25" x14ac:dyDescent="0.25">
      <c r="A118" s="56" t="s">
        <v>1149</v>
      </c>
      <c r="B118" s="56" t="s">
        <v>187</v>
      </c>
      <c r="C118" s="58">
        <v>25719.973457199736</v>
      </c>
      <c r="D118" s="58">
        <v>16787.807737397419</v>
      </c>
      <c r="E118" s="58">
        <v>30198.019801980197</v>
      </c>
      <c r="F118" s="58" t="s">
        <v>77</v>
      </c>
      <c r="G118" s="58" t="s">
        <v>77</v>
      </c>
      <c r="H118" s="58" t="s">
        <v>77</v>
      </c>
      <c r="J118" s="56" t="s">
        <v>1149</v>
      </c>
      <c r="K118" s="56" t="s">
        <v>187</v>
      </c>
      <c r="L118" s="58">
        <v>95000</v>
      </c>
      <c r="M118" s="58">
        <v>45166.981132075474</v>
      </c>
      <c r="N118" s="58">
        <v>54299.038461538461</v>
      </c>
      <c r="O118" s="58">
        <v>62412.437810945274</v>
      </c>
      <c r="P118" s="58">
        <v>68487.345727230117</v>
      </c>
      <c r="Q118" s="58">
        <v>121135.98636098523</v>
      </c>
      <c r="S118" s="57" t="s">
        <v>949</v>
      </c>
      <c r="T118" s="56" t="s">
        <v>119</v>
      </c>
      <c r="U118" s="58">
        <v>21949.245541838136</v>
      </c>
      <c r="V118" s="59">
        <v>48351.648351648349</v>
      </c>
      <c r="X118" s="55" t="str">
        <f t="shared" si="1"/>
        <v>16</v>
      </c>
      <c r="Y118"/>
    </row>
    <row r="119" spans="1:25" x14ac:dyDescent="0.25">
      <c r="A119" s="56" t="s">
        <v>1151</v>
      </c>
      <c r="B119" s="56" t="s">
        <v>188</v>
      </c>
      <c r="C119" s="58">
        <v>28929.040735873848</v>
      </c>
      <c r="D119" s="58">
        <v>21042.58443465492</v>
      </c>
      <c r="E119" s="58">
        <v>33914.728682170542</v>
      </c>
      <c r="F119" s="58">
        <v>36070.2875399361</v>
      </c>
      <c r="G119" s="58">
        <v>35777.777777777781</v>
      </c>
      <c r="H119" s="58" t="s">
        <v>77</v>
      </c>
      <c r="J119" s="56" t="s">
        <v>1151</v>
      </c>
      <c r="K119" s="56" t="s">
        <v>188</v>
      </c>
      <c r="L119" s="58" t="s">
        <v>77</v>
      </c>
      <c r="M119" s="58">
        <v>57456.896551724138</v>
      </c>
      <c r="N119" s="58">
        <v>64451.910010569227</v>
      </c>
      <c r="O119" s="58">
        <v>66620.766923271527</v>
      </c>
      <c r="P119" s="58">
        <v>82670.332540189193</v>
      </c>
      <c r="Q119" s="58">
        <v>89975.19130647472</v>
      </c>
      <c r="S119" s="57" t="s">
        <v>950</v>
      </c>
      <c r="T119" s="56" t="s">
        <v>120</v>
      </c>
      <c r="U119" s="58">
        <v>30675.872093023256</v>
      </c>
      <c r="V119" s="59">
        <v>46428.571428571428</v>
      </c>
      <c r="X119" s="55" t="str">
        <f t="shared" si="1"/>
        <v>16.1</v>
      </c>
      <c r="Y119"/>
    </row>
    <row r="120" spans="1:25" x14ac:dyDescent="0.25">
      <c r="A120" s="56" t="s">
        <v>1154</v>
      </c>
      <c r="B120" s="56" t="s">
        <v>189</v>
      </c>
      <c r="C120" s="58">
        <v>47329.861111111109</v>
      </c>
      <c r="D120" s="58">
        <v>34080</v>
      </c>
      <c r="E120" s="58">
        <v>49496.85534591195</v>
      </c>
      <c r="F120" s="58" t="s">
        <v>77</v>
      </c>
      <c r="G120" s="58" t="s">
        <v>77</v>
      </c>
      <c r="H120" s="58" t="s">
        <v>77</v>
      </c>
      <c r="J120" s="56" t="s">
        <v>1154</v>
      </c>
      <c r="K120" s="56" t="s">
        <v>189</v>
      </c>
      <c r="L120" s="58">
        <v>98717.948717948719</v>
      </c>
      <c r="M120" s="58">
        <v>55276.790496129317</v>
      </c>
      <c r="N120" s="58">
        <v>69889.130434782608</v>
      </c>
      <c r="O120" s="58">
        <v>69667.494566904687</v>
      </c>
      <c r="P120" s="58">
        <v>79490.768836563235</v>
      </c>
      <c r="Q120" s="58" t="s">
        <v>77</v>
      </c>
      <c r="S120" s="57" t="s">
        <v>951</v>
      </c>
      <c r="T120" s="56" t="s">
        <v>120</v>
      </c>
      <c r="U120" s="58">
        <v>30675.872093023256</v>
      </c>
      <c r="V120" s="59">
        <v>46428.571428571428</v>
      </c>
      <c r="X120" s="55" t="str">
        <f t="shared" si="1"/>
        <v>16.10</v>
      </c>
      <c r="Y120"/>
    </row>
    <row r="121" spans="1:25" x14ac:dyDescent="0.25">
      <c r="A121" s="56" t="s">
        <v>1162</v>
      </c>
      <c r="B121" s="56" t="s">
        <v>190</v>
      </c>
      <c r="C121" s="58">
        <v>37445.168938944873</v>
      </c>
      <c r="D121" s="58">
        <v>14901.04772991851</v>
      </c>
      <c r="E121" s="58">
        <v>31106.557377049179</v>
      </c>
      <c r="F121" s="58" t="s">
        <v>77</v>
      </c>
      <c r="G121" s="58" t="s">
        <v>77</v>
      </c>
      <c r="H121" s="58" t="s">
        <v>77</v>
      </c>
      <c r="J121" s="56" t="s">
        <v>1162</v>
      </c>
      <c r="K121" s="56" t="s">
        <v>190</v>
      </c>
      <c r="L121" s="58">
        <v>98288.244897959186</v>
      </c>
      <c r="M121" s="58">
        <v>48275.862068965514</v>
      </c>
      <c r="N121" s="58">
        <v>52727.272727272728</v>
      </c>
      <c r="O121" s="58">
        <v>62094.988931374523</v>
      </c>
      <c r="P121" s="58">
        <v>57847.014218009477</v>
      </c>
      <c r="Q121" s="58">
        <v>104358.94346769298</v>
      </c>
      <c r="S121" s="57" t="s">
        <v>952</v>
      </c>
      <c r="T121" s="56" t="s">
        <v>121</v>
      </c>
      <c r="U121" s="58">
        <v>19918.836658775785</v>
      </c>
      <c r="V121" s="59">
        <v>48529.411764705881</v>
      </c>
      <c r="X121" s="55" t="str">
        <f t="shared" si="1"/>
        <v>16.2</v>
      </c>
      <c r="Y121"/>
    </row>
    <row r="122" spans="1:25" x14ac:dyDescent="0.25">
      <c r="A122" s="56" t="s">
        <v>1163</v>
      </c>
      <c r="B122" s="56" t="s">
        <v>191</v>
      </c>
      <c r="C122" s="58">
        <v>33065.693430656931</v>
      </c>
      <c r="D122" s="58">
        <v>87857.142857142855</v>
      </c>
      <c r="E122" s="58" t="s">
        <v>77</v>
      </c>
      <c r="F122" s="58" t="s">
        <v>77</v>
      </c>
      <c r="G122" s="58" t="s">
        <v>77</v>
      </c>
      <c r="H122" s="58" t="s">
        <v>77</v>
      </c>
      <c r="J122" s="56" t="s">
        <v>1163</v>
      </c>
      <c r="K122" s="56" t="s">
        <v>191</v>
      </c>
      <c r="L122" s="58">
        <v>145937.63302752294</v>
      </c>
      <c r="M122" s="58" t="s">
        <v>77</v>
      </c>
      <c r="N122" s="58">
        <v>58793.969849246234</v>
      </c>
      <c r="O122" s="58">
        <v>88313.669064748203</v>
      </c>
      <c r="P122" s="58">
        <v>76393.980158062885</v>
      </c>
      <c r="Q122" s="58">
        <v>147849.20510615309</v>
      </c>
      <c r="S122" s="57" t="s">
        <v>953</v>
      </c>
      <c r="T122" s="56" t="s">
        <v>466</v>
      </c>
      <c r="U122" s="58">
        <v>69401.544401544408</v>
      </c>
      <c r="V122" s="59">
        <v>76118.490223881323</v>
      </c>
      <c r="X122" s="55" t="str">
        <f t="shared" si="1"/>
        <v>16.21</v>
      </c>
      <c r="Y122"/>
    </row>
    <row r="123" spans="1:25" x14ac:dyDescent="0.25">
      <c r="A123" s="56" t="s">
        <v>1165</v>
      </c>
      <c r="B123" s="56" t="s">
        <v>192</v>
      </c>
      <c r="C123" s="58">
        <v>57448.071216617209</v>
      </c>
      <c r="D123" s="58">
        <v>19629.629629629631</v>
      </c>
      <c r="E123" s="58" t="s">
        <v>77</v>
      </c>
      <c r="F123" s="58" t="s">
        <v>77</v>
      </c>
      <c r="G123" s="58" t="s">
        <v>77</v>
      </c>
      <c r="H123" s="58" t="s">
        <v>77</v>
      </c>
      <c r="J123" s="56" t="s">
        <v>1165</v>
      </c>
      <c r="K123" s="56" t="s">
        <v>192</v>
      </c>
      <c r="L123" s="58">
        <v>65415.568905399487</v>
      </c>
      <c r="M123" s="58">
        <v>47601.192343897084</v>
      </c>
      <c r="N123" s="58">
        <v>54341.157092855676</v>
      </c>
      <c r="O123" s="58">
        <v>60355.24417885844</v>
      </c>
      <c r="P123" s="58">
        <v>60536.519743610035</v>
      </c>
      <c r="Q123" s="58">
        <v>75985.869800302797</v>
      </c>
      <c r="S123" s="57" t="s">
        <v>954</v>
      </c>
      <c r="T123" s="56" t="s">
        <v>467</v>
      </c>
      <c r="U123" s="58">
        <v>30588.235294117647</v>
      </c>
      <c r="V123" s="59">
        <v>41405</v>
      </c>
      <c r="X123" s="55" t="str">
        <f t="shared" si="1"/>
        <v>16.22</v>
      </c>
      <c r="Y123"/>
    </row>
    <row r="124" spans="1:25" x14ac:dyDescent="0.25">
      <c r="A124" s="56" t="s">
        <v>1167</v>
      </c>
      <c r="B124" s="56" t="s">
        <v>193</v>
      </c>
      <c r="C124" s="58">
        <v>22739.726027397261</v>
      </c>
      <c r="D124" s="58">
        <v>10000</v>
      </c>
      <c r="E124" s="58">
        <v>37961.783439490449</v>
      </c>
      <c r="F124" s="58">
        <v>44191.919191919194</v>
      </c>
      <c r="G124" s="58" t="s">
        <v>77</v>
      </c>
      <c r="H124" s="58" t="s">
        <v>77</v>
      </c>
      <c r="J124" s="56" t="s">
        <v>1167</v>
      </c>
      <c r="K124" s="56" t="s">
        <v>193</v>
      </c>
      <c r="L124" s="58">
        <v>58498.787403706818</v>
      </c>
      <c r="M124" s="58">
        <v>55539.833897262382</v>
      </c>
      <c r="N124" s="58">
        <v>49253.333333333328</v>
      </c>
      <c r="O124" s="58">
        <v>60280.852960844044</v>
      </c>
      <c r="P124" s="58">
        <v>53333.333333333336</v>
      </c>
      <c r="Q124" s="58">
        <v>60143.803834969411</v>
      </c>
      <c r="S124" s="57" t="s">
        <v>955</v>
      </c>
      <c r="T124" s="56" t="s">
        <v>468</v>
      </c>
      <c r="U124" s="58">
        <v>13848.765432098766</v>
      </c>
      <c r="V124" s="59">
        <v>43513.513513513513</v>
      </c>
      <c r="X124" s="55" t="str">
        <f t="shared" si="1"/>
        <v>16.23</v>
      </c>
      <c r="Y124"/>
    </row>
    <row r="125" spans="1:25" x14ac:dyDescent="0.25">
      <c r="A125" s="56" t="s">
        <v>1170</v>
      </c>
      <c r="B125" s="56" t="s">
        <v>194</v>
      </c>
      <c r="C125" s="58">
        <v>31660.305343511449</v>
      </c>
      <c r="D125" s="58">
        <v>32303.571428571428</v>
      </c>
      <c r="E125" s="58" t="s">
        <v>77</v>
      </c>
      <c r="F125" s="58" t="s">
        <v>77</v>
      </c>
      <c r="G125" s="58">
        <v>50475.578406169669</v>
      </c>
      <c r="H125" s="58" t="s">
        <v>77</v>
      </c>
      <c r="J125" s="56" t="s">
        <v>1170</v>
      </c>
      <c r="K125" s="56" t="s">
        <v>194</v>
      </c>
      <c r="L125" s="58">
        <v>95949.3670886076</v>
      </c>
      <c r="M125" s="58">
        <v>45349.417259988208</v>
      </c>
      <c r="N125" s="58">
        <v>48639.375</v>
      </c>
      <c r="O125" s="58">
        <v>54605.733622781256</v>
      </c>
      <c r="P125" s="58">
        <v>62941.252643846849</v>
      </c>
      <c r="Q125" s="58">
        <v>105494.82209071977</v>
      </c>
      <c r="S125" s="57" t="s">
        <v>956</v>
      </c>
      <c r="T125" s="56" t="s">
        <v>469</v>
      </c>
      <c r="U125" s="58">
        <v>22288.861689106488</v>
      </c>
      <c r="V125" s="59">
        <v>53803.972186367988</v>
      </c>
      <c r="X125" s="55" t="str">
        <f t="shared" si="1"/>
        <v>16.24</v>
      </c>
      <c r="Y125"/>
    </row>
    <row r="126" spans="1:25" x14ac:dyDescent="0.25">
      <c r="A126" s="56" t="s">
        <v>1171</v>
      </c>
      <c r="B126" s="56" t="s">
        <v>195</v>
      </c>
      <c r="C126" s="58">
        <v>27763.857251328776</v>
      </c>
      <c r="D126" s="58">
        <v>33186.81318681319</v>
      </c>
      <c r="E126" s="58">
        <v>41525.423728813563</v>
      </c>
      <c r="F126" s="58" t="s">
        <v>77</v>
      </c>
      <c r="G126" s="58" t="s">
        <v>77</v>
      </c>
      <c r="H126" s="58" t="s">
        <v>77</v>
      </c>
      <c r="J126" s="56" t="s">
        <v>1171</v>
      </c>
      <c r="K126" s="56" t="s">
        <v>195</v>
      </c>
      <c r="L126" s="58" t="s">
        <v>77</v>
      </c>
      <c r="M126" s="58">
        <v>44260.714285714283</v>
      </c>
      <c r="N126" s="58">
        <v>46286.821705426359</v>
      </c>
      <c r="O126" s="58">
        <v>51581.678411274821</v>
      </c>
      <c r="P126" s="58">
        <v>57110.511321037637</v>
      </c>
      <c r="Q126" s="58">
        <v>80245.772224909422</v>
      </c>
      <c r="S126" s="57" t="s">
        <v>957</v>
      </c>
      <c r="T126" s="56" t="s">
        <v>470</v>
      </c>
      <c r="U126" s="58">
        <v>12651.57639450283</v>
      </c>
      <c r="V126" s="59">
        <v>34951.456310679612</v>
      </c>
      <c r="X126" s="55" t="str">
        <f t="shared" si="1"/>
        <v>16.29</v>
      </c>
      <c r="Y126"/>
    </row>
    <row r="127" spans="1:25" x14ac:dyDescent="0.25">
      <c r="A127" s="56" t="s">
        <v>1174</v>
      </c>
      <c r="B127" s="56" t="s">
        <v>196</v>
      </c>
      <c r="C127" s="58">
        <v>13333.333333333334</v>
      </c>
      <c r="D127" s="58">
        <v>13333.333333333334</v>
      </c>
      <c r="E127" s="58" t="s">
        <v>77</v>
      </c>
      <c r="F127" s="58" t="s">
        <v>77</v>
      </c>
      <c r="G127" s="58" t="s">
        <v>77</v>
      </c>
      <c r="H127" s="58" t="s">
        <v>77</v>
      </c>
      <c r="J127" s="56" t="s">
        <v>1174</v>
      </c>
      <c r="K127" s="56" t="s">
        <v>196</v>
      </c>
      <c r="L127" s="58">
        <v>71142.776569172507</v>
      </c>
      <c r="M127" s="58" t="s">
        <v>77</v>
      </c>
      <c r="N127" s="58" t="s">
        <v>77</v>
      </c>
      <c r="O127" s="58">
        <v>59332.630839480153</v>
      </c>
      <c r="P127" s="58">
        <v>64779.987944544904</v>
      </c>
      <c r="Q127" s="58">
        <v>72355.388102091369</v>
      </c>
      <c r="S127" s="57" t="s">
        <v>958</v>
      </c>
      <c r="T127" s="56" t="s">
        <v>122</v>
      </c>
      <c r="U127" s="58">
        <v>48954.673396098224</v>
      </c>
      <c r="V127" s="59">
        <v>83413.078149920257</v>
      </c>
      <c r="X127" s="55" t="str">
        <f t="shared" si="1"/>
        <v>17</v>
      </c>
      <c r="Y127"/>
    </row>
    <row r="128" spans="1:25" x14ac:dyDescent="0.25">
      <c r="A128" s="56" t="s">
        <v>1176</v>
      </c>
      <c r="B128" s="56" t="s">
        <v>197</v>
      </c>
      <c r="C128" s="58">
        <v>83836.206896551725</v>
      </c>
      <c r="D128" s="58" t="s">
        <v>77</v>
      </c>
      <c r="E128" s="58" t="s">
        <v>77</v>
      </c>
      <c r="F128" s="58" t="s">
        <v>77</v>
      </c>
      <c r="G128" s="58" t="s">
        <v>77</v>
      </c>
      <c r="H128" s="58" t="s">
        <v>77</v>
      </c>
      <c r="J128" s="56" t="s">
        <v>1176</v>
      </c>
      <c r="K128" s="56" t="s">
        <v>197</v>
      </c>
      <c r="L128" s="58">
        <v>118509.82716407249</v>
      </c>
      <c r="M128" s="58">
        <v>100973.68421052632</v>
      </c>
      <c r="N128" s="58" t="s">
        <v>77</v>
      </c>
      <c r="O128" s="58">
        <v>59057.786483839373</v>
      </c>
      <c r="P128" s="58">
        <v>65567.959437822457</v>
      </c>
      <c r="Q128" s="58">
        <v>123198.57654454216</v>
      </c>
      <c r="S128" s="57" t="s">
        <v>959</v>
      </c>
      <c r="T128" s="56" t="s">
        <v>123</v>
      </c>
      <c r="U128" s="58">
        <v>50627.306273062728</v>
      </c>
      <c r="V128" s="59">
        <v>100935.48387096774</v>
      </c>
      <c r="X128" s="55" t="str">
        <f t="shared" si="1"/>
        <v>17.1</v>
      </c>
      <c r="Y128"/>
    </row>
    <row r="129" spans="1:25" x14ac:dyDescent="0.25">
      <c r="A129" s="56" t="s">
        <v>1178</v>
      </c>
      <c r="B129" s="56" t="s">
        <v>198</v>
      </c>
      <c r="C129" s="58" t="s">
        <v>77</v>
      </c>
      <c r="D129" s="58" t="s">
        <v>77</v>
      </c>
      <c r="E129" s="58" t="s">
        <v>77</v>
      </c>
      <c r="F129" s="58" t="s">
        <v>77</v>
      </c>
      <c r="G129" s="58" t="s">
        <v>77</v>
      </c>
      <c r="H129" s="58" t="s">
        <v>77</v>
      </c>
      <c r="J129" s="56" t="s">
        <v>1178</v>
      </c>
      <c r="K129" s="56" t="s">
        <v>198</v>
      </c>
      <c r="L129" s="58">
        <v>130924.82258737809</v>
      </c>
      <c r="M129" s="58" t="s">
        <v>77</v>
      </c>
      <c r="N129" s="58" t="s">
        <v>77</v>
      </c>
      <c r="O129" s="58" t="s">
        <v>77</v>
      </c>
      <c r="P129" s="58" t="s">
        <v>77</v>
      </c>
      <c r="Q129" s="58">
        <v>135195.06434272684</v>
      </c>
      <c r="S129" s="57" t="s">
        <v>960</v>
      </c>
      <c r="T129" s="56" t="s">
        <v>471</v>
      </c>
      <c r="U129" s="58">
        <v>0</v>
      </c>
      <c r="V129" s="59" t="s">
        <v>77</v>
      </c>
      <c r="X129" s="55" t="str">
        <f t="shared" si="1"/>
        <v>17.11</v>
      </c>
      <c r="Y129"/>
    </row>
    <row r="130" spans="1:25" x14ac:dyDescent="0.25">
      <c r="A130" s="56" t="s">
        <v>1180</v>
      </c>
      <c r="B130" s="56" t="s">
        <v>199</v>
      </c>
      <c r="C130" s="58">
        <v>25427.509293680298</v>
      </c>
      <c r="D130" s="58" t="s">
        <v>77</v>
      </c>
      <c r="E130" s="58" t="s">
        <v>77</v>
      </c>
      <c r="F130" s="58" t="s">
        <v>77</v>
      </c>
      <c r="G130" s="58" t="s">
        <v>77</v>
      </c>
      <c r="H130" s="58" t="s">
        <v>77</v>
      </c>
      <c r="J130" s="56" t="s">
        <v>1180</v>
      </c>
      <c r="K130" s="56" t="s">
        <v>199</v>
      </c>
      <c r="L130" s="58">
        <v>70706.4101692611</v>
      </c>
      <c r="M130" s="58">
        <v>30834.412580943572</v>
      </c>
      <c r="N130" s="58">
        <v>46166.100809610864</v>
      </c>
      <c r="O130" s="58">
        <v>53684.990568579895</v>
      </c>
      <c r="P130" s="58">
        <v>68319.368667186282</v>
      </c>
      <c r="Q130" s="58">
        <v>84035.907728684935</v>
      </c>
      <c r="S130" s="57" t="s">
        <v>961</v>
      </c>
      <c r="T130" s="56" t="s">
        <v>472</v>
      </c>
      <c r="U130" s="58">
        <v>50752.157829839707</v>
      </c>
      <c r="V130" s="59">
        <v>100092.33870683517</v>
      </c>
      <c r="X130" s="55" t="str">
        <f t="shared" si="1"/>
        <v>17.12</v>
      </c>
      <c r="Y130"/>
    </row>
    <row r="131" spans="1:25" x14ac:dyDescent="0.25">
      <c r="A131" s="56" t="s">
        <v>1184</v>
      </c>
      <c r="B131" s="56" t="s">
        <v>200</v>
      </c>
      <c r="C131" s="58">
        <v>17944.548520044962</v>
      </c>
      <c r="D131" s="58">
        <v>7666.0623042689958</v>
      </c>
      <c r="E131" s="58">
        <v>18290.27712541099</v>
      </c>
      <c r="F131" s="58" t="s">
        <v>77</v>
      </c>
      <c r="G131" s="58" t="s">
        <v>77</v>
      </c>
      <c r="H131" s="58" t="s">
        <v>77</v>
      </c>
      <c r="J131" s="56" t="s">
        <v>1184</v>
      </c>
      <c r="K131" s="56" t="s">
        <v>200</v>
      </c>
      <c r="L131" s="58">
        <v>41111.111111111109</v>
      </c>
      <c r="M131" s="58">
        <v>25713.700440528635</v>
      </c>
      <c r="N131" s="58">
        <v>37277.284023419401</v>
      </c>
      <c r="O131" s="58">
        <v>43189.890455004301</v>
      </c>
      <c r="P131" s="58">
        <v>46770.164116694461</v>
      </c>
      <c r="Q131" s="58">
        <v>49690.667043327798</v>
      </c>
      <c r="S131" s="57" t="s">
        <v>962</v>
      </c>
      <c r="T131" s="56" t="s">
        <v>124</v>
      </c>
      <c r="U131" s="58">
        <v>48811.380400421498</v>
      </c>
      <c r="V131" s="59" t="s">
        <v>77</v>
      </c>
      <c r="X131" s="55" t="str">
        <f t="shared" si="1"/>
        <v>17.2</v>
      </c>
      <c r="Y131"/>
    </row>
    <row r="132" spans="1:25" x14ac:dyDescent="0.25">
      <c r="A132" s="56" t="s">
        <v>1185</v>
      </c>
      <c r="B132" s="56" t="s">
        <v>200</v>
      </c>
      <c r="C132" s="58">
        <v>17944.548520044962</v>
      </c>
      <c r="D132" s="58">
        <v>7666.0623042689958</v>
      </c>
      <c r="E132" s="58">
        <v>18290.27712541099</v>
      </c>
      <c r="F132" s="58" t="s">
        <v>77</v>
      </c>
      <c r="G132" s="58" t="s">
        <v>77</v>
      </c>
      <c r="H132" s="58" t="s">
        <v>77</v>
      </c>
      <c r="J132" s="56" t="s">
        <v>1185</v>
      </c>
      <c r="K132" s="56" t="s">
        <v>200</v>
      </c>
      <c r="L132" s="58">
        <v>41111.111111111109</v>
      </c>
      <c r="M132" s="58">
        <v>25713.700440528635</v>
      </c>
      <c r="N132" s="58">
        <v>37277.284023419401</v>
      </c>
      <c r="O132" s="58">
        <v>43189.890455004301</v>
      </c>
      <c r="P132" s="58">
        <v>46770.164116694461</v>
      </c>
      <c r="Q132" s="58">
        <v>49690.667043327798</v>
      </c>
      <c r="S132" s="57" t="s">
        <v>963</v>
      </c>
      <c r="T132" s="56" t="s">
        <v>473</v>
      </c>
      <c r="U132" s="58">
        <v>42275.751319109884</v>
      </c>
      <c r="V132" s="59" t="s">
        <v>77</v>
      </c>
      <c r="X132" s="55" t="str">
        <f t="shared" si="1"/>
        <v>17.21</v>
      </c>
      <c r="Y132"/>
    </row>
    <row r="133" spans="1:25" x14ac:dyDescent="0.25">
      <c r="A133" s="56" t="s">
        <v>1190</v>
      </c>
      <c r="B133" s="56" t="s">
        <v>201</v>
      </c>
      <c r="C133" s="58">
        <v>17103.735159025913</v>
      </c>
      <c r="D133" s="58">
        <v>9269.3871827233197</v>
      </c>
      <c r="E133" s="58">
        <v>21772.400261608895</v>
      </c>
      <c r="F133" s="58" t="s">
        <v>77</v>
      </c>
      <c r="G133" s="58" t="s">
        <v>77</v>
      </c>
      <c r="H133" s="58" t="s">
        <v>77</v>
      </c>
      <c r="J133" s="56" t="s">
        <v>1190</v>
      </c>
      <c r="K133" s="56" t="s">
        <v>201</v>
      </c>
      <c r="L133" s="58" t="s">
        <v>77</v>
      </c>
      <c r="M133" s="58" t="s">
        <v>77</v>
      </c>
      <c r="N133" s="58">
        <v>46746.286112704242</v>
      </c>
      <c r="O133" s="58">
        <v>52413.357383310984</v>
      </c>
      <c r="P133" s="58">
        <v>63447.072303669534</v>
      </c>
      <c r="Q133" s="58">
        <v>111963.51665265288</v>
      </c>
      <c r="S133" s="57" t="s">
        <v>964</v>
      </c>
      <c r="T133" s="56" t="s">
        <v>474</v>
      </c>
      <c r="U133" s="58">
        <v>63107.834634287363</v>
      </c>
      <c r="V133" s="59">
        <v>104860.04568955152</v>
      </c>
      <c r="X133" s="55" t="str">
        <f t="shared" si="1"/>
        <v>17.22</v>
      </c>
      <c r="Y133"/>
    </row>
    <row r="134" spans="1:25" x14ac:dyDescent="0.25">
      <c r="A134" s="56" t="s">
        <v>1191</v>
      </c>
      <c r="B134" s="56" t="s">
        <v>202</v>
      </c>
      <c r="C134" s="58">
        <v>13155.452436194895</v>
      </c>
      <c r="D134" s="58">
        <v>7935.6236459300526</v>
      </c>
      <c r="E134" s="58">
        <v>21719.626168224298</v>
      </c>
      <c r="F134" s="58" t="s">
        <v>77</v>
      </c>
      <c r="G134" s="58" t="s">
        <v>77</v>
      </c>
      <c r="H134" s="58" t="s">
        <v>77</v>
      </c>
      <c r="J134" s="56" t="s">
        <v>1191</v>
      </c>
      <c r="K134" s="56" t="s">
        <v>202</v>
      </c>
      <c r="L134" s="58">
        <v>45789.406779661018</v>
      </c>
      <c r="M134" s="58">
        <v>20555.069997086648</v>
      </c>
      <c r="N134" s="58">
        <v>44332.092046214071</v>
      </c>
      <c r="O134" s="58">
        <v>61201.109818312005</v>
      </c>
      <c r="P134" s="58">
        <v>81942.450572975693</v>
      </c>
      <c r="Q134" s="58">
        <v>103404.48717948717</v>
      </c>
      <c r="S134" s="57" t="s">
        <v>965</v>
      </c>
      <c r="T134" s="56" t="s">
        <v>475</v>
      </c>
      <c r="U134" s="58" t="s">
        <v>77</v>
      </c>
      <c r="V134" s="59">
        <v>62726.646775304107</v>
      </c>
      <c r="X134" s="55" t="str">
        <f t="shared" si="1"/>
        <v>17.23</v>
      </c>
      <c r="Y134"/>
    </row>
    <row r="135" spans="1:25" x14ac:dyDescent="0.25">
      <c r="A135" s="56" t="s">
        <v>1195</v>
      </c>
      <c r="B135" s="56" t="s">
        <v>203</v>
      </c>
      <c r="C135" s="58">
        <v>13609.756097560976</v>
      </c>
      <c r="D135" s="58" t="s">
        <v>77</v>
      </c>
      <c r="E135" s="58" t="s">
        <v>77</v>
      </c>
      <c r="F135" s="58" t="s">
        <v>77</v>
      </c>
      <c r="G135" s="58" t="s">
        <v>77</v>
      </c>
      <c r="H135" s="58" t="s">
        <v>77</v>
      </c>
      <c r="J135" s="56" t="s">
        <v>1195</v>
      </c>
      <c r="K135" s="56" t="s">
        <v>203</v>
      </c>
      <c r="L135" s="58">
        <v>46460.30150753769</v>
      </c>
      <c r="M135" s="58">
        <v>27714.675147660153</v>
      </c>
      <c r="N135" s="58" t="s">
        <v>77</v>
      </c>
      <c r="O135" s="58">
        <v>57036.215816703625</v>
      </c>
      <c r="P135" s="58">
        <v>60386.357580602184</v>
      </c>
      <c r="Q135" s="58" t="s">
        <v>77</v>
      </c>
      <c r="S135" s="57" t="s">
        <v>966</v>
      </c>
      <c r="T135" s="56" t="s">
        <v>476</v>
      </c>
      <c r="U135" s="58" t="s">
        <v>77</v>
      </c>
      <c r="V135" s="59">
        <v>79512.324410283589</v>
      </c>
      <c r="X135" s="55" t="str">
        <f t="shared" si="1"/>
        <v>17.24</v>
      </c>
      <c r="Y135"/>
    </row>
    <row r="136" spans="1:25" x14ac:dyDescent="0.25">
      <c r="A136" s="56" t="s">
        <v>1197</v>
      </c>
      <c r="B136" s="56" t="s">
        <v>204</v>
      </c>
      <c r="C136" s="58">
        <v>22952.69168026101</v>
      </c>
      <c r="D136" s="58" t="s">
        <v>77</v>
      </c>
      <c r="E136" s="58" t="s">
        <v>77</v>
      </c>
      <c r="F136" s="58" t="s">
        <v>77</v>
      </c>
      <c r="G136" s="58" t="s">
        <v>77</v>
      </c>
      <c r="H136" s="58" t="s">
        <v>77</v>
      </c>
      <c r="J136" s="56" t="s">
        <v>1197</v>
      </c>
      <c r="K136" s="56" t="s">
        <v>204</v>
      </c>
      <c r="L136" s="58" t="s">
        <v>77</v>
      </c>
      <c r="M136" s="58">
        <v>31175.693527080581</v>
      </c>
      <c r="N136" s="58">
        <v>50191.235059760955</v>
      </c>
      <c r="O136" s="58">
        <v>53360.501567398118</v>
      </c>
      <c r="P136" s="58">
        <v>61287.434895833336</v>
      </c>
      <c r="Q136" s="58">
        <v>67862.318840579712</v>
      </c>
      <c r="S136" s="57" t="s">
        <v>967</v>
      </c>
      <c r="T136" s="56" t="s">
        <v>477</v>
      </c>
      <c r="U136" s="58">
        <v>38210.526315789473</v>
      </c>
      <c r="V136" s="59" t="s">
        <v>77</v>
      </c>
      <c r="X136" s="55" t="str">
        <f t="shared" ref="X136:X199" si="2">TRIM(SUBSTITUTE(S136, CHAR(160), " "))</f>
        <v>17.29</v>
      </c>
      <c r="Y136"/>
    </row>
    <row r="137" spans="1:25" x14ac:dyDescent="0.25">
      <c r="A137" s="56" t="s">
        <v>1199</v>
      </c>
      <c r="B137" s="56" t="s">
        <v>205</v>
      </c>
      <c r="C137" s="58">
        <v>16845.238095238095</v>
      </c>
      <c r="D137" s="58">
        <v>12603.550295857987</v>
      </c>
      <c r="E137" s="58">
        <v>13636.363636363636</v>
      </c>
      <c r="F137" s="58">
        <v>22985.074626865673</v>
      </c>
      <c r="G137" s="58" t="s">
        <v>77</v>
      </c>
      <c r="H137" s="58" t="s">
        <v>77</v>
      </c>
      <c r="J137" s="56" t="s">
        <v>1199</v>
      </c>
      <c r="K137" s="56" t="s">
        <v>205</v>
      </c>
      <c r="L137" s="58" t="s">
        <v>77</v>
      </c>
      <c r="M137" s="58">
        <v>25197.74011299435</v>
      </c>
      <c r="N137" s="58">
        <v>43485.824742268043</v>
      </c>
      <c r="O137" s="58">
        <v>51438.596491228069</v>
      </c>
      <c r="P137" s="58">
        <v>49020.261380580654</v>
      </c>
      <c r="Q137" s="58">
        <v>149660.30484627411</v>
      </c>
      <c r="S137" s="57" t="s">
        <v>968</v>
      </c>
      <c r="T137" s="56" t="s">
        <v>125</v>
      </c>
      <c r="U137" s="58">
        <v>25331.676543681893</v>
      </c>
      <c r="V137" s="59">
        <v>46296.296296296299</v>
      </c>
      <c r="X137" s="55" t="str">
        <f t="shared" si="2"/>
        <v>18</v>
      </c>
      <c r="Y137"/>
    </row>
    <row r="138" spans="1:25" x14ac:dyDescent="0.25">
      <c r="A138" s="56" t="s">
        <v>1201</v>
      </c>
      <c r="B138" s="56" t="s">
        <v>206</v>
      </c>
      <c r="C138" s="58">
        <v>20670.547147846333</v>
      </c>
      <c r="D138" s="58">
        <v>9977.1776340813994</v>
      </c>
      <c r="E138" s="58">
        <v>21723.518850987432</v>
      </c>
      <c r="F138" s="58">
        <v>26076.190476190477</v>
      </c>
      <c r="G138" s="58">
        <v>62945.205479452052</v>
      </c>
      <c r="H138" s="58" t="s">
        <v>77</v>
      </c>
      <c r="J138" s="56" t="s">
        <v>1201</v>
      </c>
      <c r="K138" s="56" t="s">
        <v>206</v>
      </c>
      <c r="L138" s="58" t="s">
        <v>77</v>
      </c>
      <c r="M138" s="58" t="s">
        <v>77</v>
      </c>
      <c r="N138" s="58">
        <v>48149.280674931382</v>
      </c>
      <c r="O138" s="58">
        <v>51992.716359528589</v>
      </c>
      <c r="P138" s="58">
        <v>66480.592123848808</v>
      </c>
      <c r="Q138" s="58">
        <v>114113.58335862787</v>
      </c>
      <c r="S138" s="57" t="s">
        <v>969</v>
      </c>
      <c r="T138" s="56" t="s">
        <v>126</v>
      </c>
      <c r="U138" s="58">
        <v>25278.075387162753</v>
      </c>
      <c r="V138" s="59">
        <v>46695.351781724145</v>
      </c>
      <c r="X138" s="55" t="str">
        <f t="shared" si="2"/>
        <v>18.1</v>
      </c>
      <c r="Y138"/>
    </row>
    <row r="139" spans="1:25" x14ac:dyDescent="0.25">
      <c r="A139" s="56" t="s">
        <v>1203</v>
      </c>
      <c r="B139" s="56" t="s">
        <v>207</v>
      </c>
      <c r="C139" s="58">
        <v>16494.382022471909</v>
      </c>
      <c r="D139" s="58">
        <v>10943.8202247191</v>
      </c>
      <c r="E139" s="58">
        <v>22439.75903614458</v>
      </c>
      <c r="F139" s="58" t="s">
        <v>77</v>
      </c>
      <c r="G139" s="58" t="s">
        <v>77</v>
      </c>
      <c r="H139" s="58" t="s">
        <v>77</v>
      </c>
      <c r="J139" s="56" t="s">
        <v>1203</v>
      </c>
      <c r="K139" s="56" t="s">
        <v>207</v>
      </c>
      <c r="L139" s="58">
        <v>45800</v>
      </c>
      <c r="M139" s="58">
        <v>20905.699215232213</v>
      </c>
      <c r="N139" s="58">
        <v>44153.876170655567</v>
      </c>
      <c r="O139" s="58">
        <v>47941.567744576343</v>
      </c>
      <c r="P139" s="58">
        <v>54070.425104907867</v>
      </c>
      <c r="Q139" s="58">
        <v>79265.467625899284</v>
      </c>
      <c r="S139" s="57" t="s">
        <v>970</v>
      </c>
      <c r="T139" s="56" t="s">
        <v>478</v>
      </c>
      <c r="U139" s="58">
        <v>28340.080971659918</v>
      </c>
      <c r="V139" s="59">
        <v>52860.910446049762</v>
      </c>
      <c r="X139" s="55" t="str">
        <f t="shared" si="2"/>
        <v>18.11</v>
      </c>
      <c r="Y139"/>
    </row>
    <row r="140" spans="1:25" x14ac:dyDescent="0.25">
      <c r="A140" s="56" t="s">
        <v>1206</v>
      </c>
      <c r="B140" s="56" t="s">
        <v>208</v>
      </c>
      <c r="C140" s="58">
        <v>26975.165345363759</v>
      </c>
      <c r="D140" s="58">
        <v>18119.990570485621</v>
      </c>
      <c r="E140" s="58">
        <v>37075.15734912995</v>
      </c>
      <c r="F140" s="58">
        <v>31751.412429378528</v>
      </c>
      <c r="G140" s="58">
        <v>36489.854040583836</v>
      </c>
      <c r="H140" s="58">
        <v>14169.647419519673</v>
      </c>
      <c r="J140" s="56" t="s">
        <v>1206</v>
      </c>
      <c r="K140" s="56" t="s">
        <v>208</v>
      </c>
      <c r="L140" s="58">
        <v>60107.194615981483</v>
      </c>
      <c r="M140" s="58">
        <v>39711.066165848024</v>
      </c>
      <c r="N140" s="58">
        <v>59117.647058823532</v>
      </c>
      <c r="O140" s="58">
        <v>64161.849710982657</v>
      </c>
      <c r="P140" s="58">
        <v>67826.759346851482</v>
      </c>
      <c r="Q140" s="58">
        <v>74992.143097967433</v>
      </c>
      <c r="S140" s="57" t="s">
        <v>971</v>
      </c>
      <c r="T140" s="56" t="s">
        <v>479</v>
      </c>
      <c r="U140" s="58">
        <v>27189.415458214979</v>
      </c>
      <c r="V140" s="59">
        <v>48951.160090830985</v>
      </c>
      <c r="X140" s="55" t="str">
        <f t="shared" si="2"/>
        <v>18.12</v>
      </c>
      <c r="Y140"/>
    </row>
    <row r="141" spans="1:25" x14ac:dyDescent="0.25">
      <c r="A141" s="56" t="s">
        <v>1207</v>
      </c>
      <c r="B141" s="56" t="s">
        <v>209</v>
      </c>
      <c r="C141" s="58">
        <v>26549.490282729872</v>
      </c>
      <c r="D141" s="58">
        <v>17395.419009738034</v>
      </c>
      <c r="E141" s="58">
        <v>37789.473684210527</v>
      </c>
      <c r="F141" s="58">
        <v>33095.851216022893</v>
      </c>
      <c r="G141" s="58">
        <v>35235.173824130878</v>
      </c>
      <c r="H141" s="58">
        <v>14169.647419519673</v>
      </c>
      <c r="J141" s="56" t="s">
        <v>1207</v>
      </c>
      <c r="K141" s="56" t="s">
        <v>209</v>
      </c>
      <c r="L141" s="58">
        <v>55849.616904043476</v>
      </c>
      <c r="M141" s="58">
        <v>38732.394366197186</v>
      </c>
      <c r="N141" s="58">
        <v>56573.275862068964</v>
      </c>
      <c r="O141" s="58">
        <v>62228.510327561024</v>
      </c>
      <c r="P141" s="58">
        <v>64351.137909874335</v>
      </c>
      <c r="Q141" s="58">
        <v>70465.150860366455</v>
      </c>
      <c r="S141" s="57" t="s">
        <v>972</v>
      </c>
      <c r="T141" s="56" t="s">
        <v>480</v>
      </c>
      <c r="U141" s="58">
        <v>20977.49907783106</v>
      </c>
      <c r="V141" s="59">
        <v>37495.676236596337</v>
      </c>
      <c r="X141" s="55" t="str">
        <f t="shared" si="2"/>
        <v>18.13</v>
      </c>
      <c r="Y141"/>
    </row>
    <row r="142" spans="1:25" x14ac:dyDescent="0.25">
      <c r="A142" s="56" t="s">
        <v>1216</v>
      </c>
      <c r="B142" s="56" t="s">
        <v>210</v>
      </c>
      <c r="C142" s="58">
        <v>29880.054832076767</v>
      </c>
      <c r="D142" s="58">
        <v>22548.197820620284</v>
      </c>
      <c r="E142" s="58">
        <v>33206.650831353916</v>
      </c>
      <c r="F142" s="58">
        <v>23611.111111111109</v>
      </c>
      <c r="G142" s="58">
        <v>44931.318681318684</v>
      </c>
      <c r="H142" s="58" t="s">
        <v>77</v>
      </c>
      <c r="J142" s="56" t="s">
        <v>1216</v>
      </c>
      <c r="K142" s="56" t="s">
        <v>210</v>
      </c>
      <c r="L142" s="58">
        <v>69462.38598415631</v>
      </c>
      <c r="M142" s="58">
        <v>47594.936708860761</v>
      </c>
      <c r="N142" s="58">
        <v>65420.560747663549</v>
      </c>
      <c r="O142" s="58">
        <v>67869.415807560144</v>
      </c>
      <c r="P142" s="58">
        <v>73416.588882809228</v>
      </c>
      <c r="Q142" s="58">
        <v>83318.460775766274</v>
      </c>
      <c r="S142" s="57" t="s">
        <v>973</v>
      </c>
      <c r="T142" s="56" t="s">
        <v>481</v>
      </c>
      <c r="U142" s="58">
        <v>22241.935483870966</v>
      </c>
      <c r="V142" s="59">
        <v>35696.41047149698</v>
      </c>
      <c r="X142" s="55" t="str">
        <f t="shared" si="2"/>
        <v>18.14</v>
      </c>
      <c r="Y142"/>
    </row>
    <row r="143" spans="1:25" x14ac:dyDescent="0.25">
      <c r="A143" s="56" t="s">
        <v>77</v>
      </c>
      <c r="B143" s="60" t="s">
        <v>211</v>
      </c>
      <c r="C143" s="58">
        <v>142090.50679931522</v>
      </c>
      <c r="D143" s="58">
        <v>86236.549656023984</v>
      </c>
      <c r="E143" s="58">
        <v>46929.530201342284</v>
      </c>
      <c r="F143" s="58">
        <v>58600.883652430042</v>
      </c>
      <c r="G143" s="58">
        <v>196652.50236071766</v>
      </c>
      <c r="H143" s="58">
        <v>180981.02045846684</v>
      </c>
      <c r="J143" s="56" t="s">
        <v>77</v>
      </c>
      <c r="K143" s="60" t="s">
        <v>211</v>
      </c>
      <c r="L143" s="58">
        <v>276008.75811647886</v>
      </c>
      <c r="M143" s="58">
        <v>250405.49712411631</v>
      </c>
      <c r="N143" s="58">
        <v>217880.4871950566</v>
      </c>
      <c r="O143" s="58">
        <v>262232.55259550631</v>
      </c>
      <c r="P143" s="58">
        <v>251497.57945695642</v>
      </c>
      <c r="Q143" s="58">
        <v>286986.26531131129</v>
      </c>
      <c r="S143" s="57" t="s">
        <v>974</v>
      </c>
      <c r="T143" s="56" t="s">
        <v>127</v>
      </c>
      <c r="U143" s="58">
        <v>28153.846153846152</v>
      </c>
      <c r="V143" s="59" t="s">
        <v>77</v>
      </c>
      <c r="X143" s="55" t="str">
        <f t="shared" si="2"/>
        <v>18.2</v>
      </c>
      <c r="Y143"/>
    </row>
    <row r="144" spans="1:25" x14ac:dyDescent="0.25">
      <c r="A144" s="56" t="s">
        <v>1218</v>
      </c>
      <c r="B144" s="56" t="s">
        <v>212</v>
      </c>
      <c r="C144" s="58">
        <v>142090.50679931522</v>
      </c>
      <c r="D144" s="58">
        <v>86236.549656023984</v>
      </c>
      <c r="E144" s="58">
        <v>46929.530201342284</v>
      </c>
      <c r="F144" s="58">
        <v>58600.883652430042</v>
      </c>
      <c r="G144" s="58">
        <v>196652.50236071766</v>
      </c>
      <c r="H144" s="58">
        <v>180981.02045846684</v>
      </c>
      <c r="J144" s="56" t="s">
        <v>1218</v>
      </c>
      <c r="K144" s="56" t="s">
        <v>212</v>
      </c>
      <c r="L144" s="58">
        <v>276008.75811647886</v>
      </c>
      <c r="M144" s="58">
        <v>250405.49712411631</v>
      </c>
      <c r="N144" s="58">
        <v>217880.4871950566</v>
      </c>
      <c r="O144" s="58">
        <v>262232.55259550631</v>
      </c>
      <c r="P144" s="58">
        <v>251497.57945695642</v>
      </c>
      <c r="Q144" s="58">
        <v>286986.26531131129</v>
      </c>
      <c r="S144" s="57" t="s">
        <v>975</v>
      </c>
      <c r="T144" s="56" t="s">
        <v>127</v>
      </c>
      <c r="U144" s="58">
        <v>28153.846153846152</v>
      </c>
      <c r="V144" s="59" t="s">
        <v>77</v>
      </c>
      <c r="X144" s="55" t="str">
        <f t="shared" si="2"/>
        <v>18.20</v>
      </c>
      <c r="Y144"/>
    </row>
    <row r="145" spans="1:25" x14ac:dyDescent="0.25">
      <c r="A145" s="56" t="s">
        <v>1219</v>
      </c>
      <c r="B145" s="56" t="s">
        <v>213</v>
      </c>
      <c r="C145" s="58">
        <v>145662.11452236713</v>
      </c>
      <c r="D145" s="58">
        <v>89949.935101056923</v>
      </c>
      <c r="E145" s="58" t="s">
        <v>77</v>
      </c>
      <c r="F145" s="58" t="s">
        <v>77</v>
      </c>
      <c r="G145" s="58" t="s">
        <v>77</v>
      </c>
      <c r="H145" s="58" t="s">
        <v>77</v>
      </c>
      <c r="J145" s="56" t="s">
        <v>1219</v>
      </c>
      <c r="K145" s="56" t="s">
        <v>213</v>
      </c>
      <c r="L145" s="58" t="s">
        <v>77</v>
      </c>
      <c r="M145" s="58">
        <v>259604.52008804501</v>
      </c>
      <c r="N145" s="58">
        <v>259325.26214477484</v>
      </c>
      <c r="O145" s="58">
        <v>334767.27828746178</v>
      </c>
      <c r="P145" s="58">
        <v>293459.76416936738</v>
      </c>
      <c r="Q145" s="58">
        <v>302610.24479804159</v>
      </c>
      <c r="S145" s="57" t="s">
        <v>976</v>
      </c>
      <c r="T145" s="56" t="s">
        <v>128</v>
      </c>
      <c r="U145" s="58">
        <v>526117.4425342863</v>
      </c>
      <c r="V145" s="59">
        <v>288450.59137498535</v>
      </c>
      <c r="X145" s="55" t="str">
        <f t="shared" si="2"/>
        <v>19</v>
      </c>
      <c r="Y145"/>
    </row>
    <row r="146" spans="1:25" x14ac:dyDescent="0.25">
      <c r="A146" s="56" t="s">
        <v>1224</v>
      </c>
      <c r="B146" s="56" t="s">
        <v>214</v>
      </c>
      <c r="C146" s="58">
        <v>153212.95143212951</v>
      </c>
      <c r="D146" s="58">
        <v>14166.666666666666</v>
      </c>
      <c r="E146" s="58" t="s">
        <v>77</v>
      </c>
      <c r="F146" s="58" t="s">
        <v>77</v>
      </c>
      <c r="G146" s="58" t="s">
        <v>77</v>
      </c>
      <c r="H146" s="58" t="s">
        <v>77</v>
      </c>
      <c r="J146" s="56" t="s">
        <v>1224</v>
      </c>
      <c r="K146" s="56" t="s">
        <v>214</v>
      </c>
      <c r="L146" s="58">
        <v>290666.3341085217</v>
      </c>
      <c r="M146" s="58" t="s">
        <v>77</v>
      </c>
      <c r="N146" s="58">
        <v>235656.40194489466</v>
      </c>
      <c r="O146" s="58">
        <v>230526.90793174572</v>
      </c>
      <c r="P146" s="58">
        <v>301767.97583081573</v>
      </c>
      <c r="Q146" s="58">
        <v>298830.32395114179</v>
      </c>
      <c r="S146" s="57" t="s">
        <v>977</v>
      </c>
      <c r="T146" s="56" t="s">
        <v>129</v>
      </c>
      <c r="U146" s="58">
        <v>44285.714285714283</v>
      </c>
      <c r="V146" s="59" t="s">
        <v>77</v>
      </c>
      <c r="X146" s="55" t="str">
        <f t="shared" si="2"/>
        <v>19.1</v>
      </c>
      <c r="Y146"/>
    </row>
    <row r="147" spans="1:25" x14ac:dyDescent="0.25">
      <c r="A147" s="56" t="s">
        <v>1228</v>
      </c>
      <c r="B147" s="56" t="s">
        <v>215</v>
      </c>
      <c r="C147" s="58">
        <v>21448.349307774228</v>
      </c>
      <c r="D147" s="58">
        <v>13666.666666666666</v>
      </c>
      <c r="E147" s="58">
        <v>20869.565217391304</v>
      </c>
      <c r="F147" s="58">
        <v>61219.512195121948</v>
      </c>
      <c r="G147" s="58">
        <v>25866.666666666668</v>
      </c>
      <c r="H147" s="58" t="s">
        <v>77</v>
      </c>
      <c r="J147" s="56" t="s">
        <v>1228</v>
      </c>
      <c r="K147" s="56" t="s">
        <v>215</v>
      </c>
      <c r="L147" s="58" t="s">
        <v>77</v>
      </c>
      <c r="M147" s="58">
        <v>92777.334397446131</v>
      </c>
      <c r="N147" s="58" t="s">
        <v>77</v>
      </c>
      <c r="O147" s="58" t="s">
        <v>77</v>
      </c>
      <c r="P147" s="58">
        <v>97678.154299062429</v>
      </c>
      <c r="Q147" s="58" t="s">
        <v>77</v>
      </c>
      <c r="S147" s="57" t="s">
        <v>978</v>
      </c>
      <c r="T147" s="56" t="s">
        <v>129</v>
      </c>
      <c r="U147" s="58">
        <v>44285.714285714283</v>
      </c>
      <c r="V147" s="59" t="s">
        <v>77</v>
      </c>
      <c r="X147" s="55" t="str">
        <f t="shared" si="2"/>
        <v>19.10</v>
      </c>
      <c r="Y147"/>
    </row>
    <row r="148" spans="1:25" x14ac:dyDescent="0.25">
      <c r="A148" s="56" t="s">
        <v>77</v>
      </c>
      <c r="B148" s="60" t="s">
        <v>216</v>
      </c>
      <c r="C148" s="58">
        <v>36517.954298150165</v>
      </c>
      <c r="D148" s="58">
        <v>18394.806727648272</v>
      </c>
      <c r="E148" s="58">
        <v>33538.692712246433</v>
      </c>
      <c r="F148" s="58">
        <v>28623.04295463669</v>
      </c>
      <c r="G148" s="58">
        <v>31894.079946028</v>
      </c>
      <c r="H148" s="58">
        <v>69576.719576719581</v>
      </c>
      <c r="J148" s="56" t="s">
        <v>77</v>
      </c>
      <c r="K148" s="60" t="s">
        <v>216</v>
      </c>
      <c r="L148" s="58">
        <v>71201.874449206851</v>
      </c>
      <c r="M148" s="58">
        <v>76510.814814814818</v>
      </c>
      <c r="N148" s="58">
        <v>80000</v>
      </c>
      <c r="O148" s="58">
        <v>74259.8</v>
      </c>
      <c r="P148" s="58">
        <v>65789.473684210519</v>
      </c>
      <c r="Q148" s="58" t="s">
        <v>77</v>
      </c>
      <c r="S148" s="57" t="s">
        <v>979</v>
      </c>
      <c r="T148" s="56" t="s">
        <v>130</v>
      </c>
      <c r="U148" s="58">
        <v>526769.82591876213</v>
      </c>
      <c r="V148" s="59">
        <v>291629.875</v>
      </c>
      <c r="X148" s="55" t="str">
        <f t="shared" si="2"/>
        <v>19.2</v>
      </c>
      <c r="Y148"/>
    </row>
    <row r="149" spans="1:25" x14ac:dyDescent="0.25">
      <c r="A149" s="56" t="s">
        <v>1230</v>
      </c>
      <c r="B149" s="56" t="s">
        <v>217</v>
      </c>
      <c r="C149" s="58">
        <v>36341.311781162571</v>
      </c>
      <c r="D149" s="58">
        <v>-3142.493638676845</v>
      </c>
      <c r="E149" s="58" t="s">
        <v>77</v>
      </c>
      <c r="F149" s="58">
        <v>2942.8172942817296</v>
      </c>
      <c r="G149" s="58" t="s">
        <v>77</v>
      </c>
      <c r="H149" s="58" t="s">
        <v>77</v>
      </c>
      <c r="J149" s="56" t="s">
        <v>1230</v>
      </c>
      <c r="K149" s="56" t="s">
        <v>217</v>
      </c>
      <c r="L149" s="58">
        <v>82873.696969696975</v>
      </c>
      <c r="M149" s="58">
        <v>123296.80729192609</v>
      </c>
      <c r="N149" s="58">
        <v>92415</v>
      </c>
      <c r="O149" s="58">
        <v>77084.707552289896</v>
      </c>
      <c r="P149" s="58">
        <v>77675.586444157758</v>
      </c>
      <c r="Q149" s="58">
        <v>80079.822982225436</v>
      </c>
      <c r="S149" s="57" t="s">
        <v>980</v>
      </c>
      <c r="T149" s="56" t="s">
        <v>130</v>
      </c>
      <c r="U149" s="58">
        <v>526769.82591876213</v>
      </c>
      <c r="V149" s="59">
        <v>291629.875</v>
      </c>
      <c r="X149" s="55" t="str">
        <f t="shared" si="2"/>
        <v>19.20</v>
      </c>
      <c r="Y149"/>
    </row>
    <row r="150" spans="1:25" x14ac:dyDescent="0.25">
      <c r="A150" s="56" t="s">
        <v>1231</v>
      </c>
      <c r="B150" s="56" t="s">
        <v>217</v>
      </c>
      <c r="C150" s="58">
        <v>36341.311781162571</v>
      </c>
      <c r="D150" s="58">
        <v>-3142.493638676845</v>
      </c>
      <c r="E150" s="58" t="s">
        <v>77</v>
      </c>
      <c r="F150" s="58">
        <v>2942.8172942817296</v>
      </c>
      <c r="G150" s="58" t="s">
        <v>77</v>
      </c>
      <c r="H150" s="58" t="s">
        <v>77</v>
      </c>
      <c r="J150" s="56" t="s">
        <v>1231</v>
      </c>
      <c r="K150" s="56" t="s">
        <v>217</v>
      </c>
      <c r="L150" s="58">
        <v>82873.696969696975</v>
      </c>
      <c r="M150" s="58">
        <v>123296.80729192609</v>
      </c>
      <c r="N150" s="58">
        <v>92415</v>
      </c>
      <c r="O150" s="58">
        <v>77084.707552289896</v>
      </c>
      <c r="P150" s="58">
        <v>77675.586444157758</v>
      </c>
      <c r="Q150" s="58">
        <v>80079.822982225436</v>
      </c>
      <c r="S150" s="57" t="s">
        <v>981</v>
      </c>
      <c r="T150" s="56" t="s">
        <v>131</v>
      </c>
      <c r="U150" s="58">
        <v>58750.966744006189</v>
      </c>
      <c r="V150" s="59">
        <v>117085.5012863366</v>
      </c>
      <c r="X150" s="55" t="str">
        <f t="shared" si="2"/>
        <v>20</v>
      </c>
      <c r="Y150"/>
    </row>
    <row r="151" spans="1:25" x14ac:dyDescent="0.25">
      <c r="A151" s="56" t="s">
        <v>1233</v>
      </c>
      <c r="B151" s="56" t="s">
        <v>218</v>
      </c>
      <c r="C151" s="58">
        <v>22694.106641721235</v>
      </c>
      <c r="D151" s="58">
        <v>18888.888888888891</v>
      </c>
      <c r="E151" s="58" t="s">
        <v>77</v>
      </c>
      <c r="F151" s="58" t="s">
        <v>77</v>
      </c>
      <c r="G151" s="58" t="s">
        <v>77</v>
      </c>
      <c r="H151" s="58" t="s">
        <v>77</v>
      </c>
      <c r="J151" s="56" t="s">
        <v>1233</v>
      </c>
      <c r="K151" s="56" t="s">
        <v>218</v>
      </c>
      <c r="L151" s="58">
        <v>92810.457516339869</v>
      </c>
      <c r="M151" s="58">
        <v>100947.03628577868</v>
      </c>
      <c r="N151" s="58">
        <v>93038.759689922474</v>
      </c>
      <c r="O151" s="58">
        <v>89403.270959186673</v>
      </c>
      <c r="P151" s="58">
        <v>66891.489450945854</v>
      </c>
      <c r="Q151" s="58">
        <v>113340.87615871693</v>
      </c>
      <c r="S151" s="57" t="s">
        <v>982</v>
      </c>
      <c r="T151" s="56" t="s">
        <v>132</v>
      </c>
      <c r="U151" s="58">
        <v>81613.832853025931</v>
      </c>
      <c r="V151" s="59" t="s">
        <v>77</v>
      </c>
      <c r="X151" s="55" t="str">
        <f t="shared" si="2"/>
        <v>20.1</v>
      </c>
      <c r="Y151"/>
    </row>
    <row r="152" spans="1:25" x14ac:dyDescent="0.25">
      <c r="A152" s="56" t="s">
        <v>1234</v>
      </c>
      <c r="B152" s="56" t="s">
        <v>218</v>
      </c>
      <c r="C152" s="58">
        <v>22694.106641721235</v>
      </c>
      <c r="D152" s="58">
        <v>18888.888888888891</v>
      </c>
      <c r="E152" s="58" t="s">
        <v>77</v>
      </c>
      <c r="F152" s="58" t="s">
        <v>77</v>
      </c>
      <c r="G152" s="58" t="s">
        <v>77</v>
      </c>
      <c r="H152" s="58" t="s">
        <v>77</v>
      </c>
      <c r="J152" s="56" t="s">
        <v>1234</v>
      </c>
      <c r="K152" s="56" t="s">
        <v>218</v>
      </c>
      <c r="L152" s="58">
        <v>92810.457516339869</v>
      </c>
      <c r="M152" s="58">
        <v>100947.03628577868</v>
      </c>
      <c r="N152" s="58">
        <v>93038.759689922474</v>
      </c>
      <c r="O152" s="58">
        <v>89403.270959186673</v>
      </c>
      <c r="P152" s="58">
        <v>66891.489450945854</v>
      </c>
      <c r="Q152" s="58">
        <v>113340.87615871693</v>
      </c>
      <c r="S152" s="57" t="s">
        <v>983</v>
      </c>
      <c r="T152" s="56" t="s">
        <v>482</v>
      </c>
      <c r="U152" s="58">
        <v>110076.3358778626</v>
      </c>
      <c r="V152" s="59" t="s">
        <v>77</v>
      </c>
      <c r="X152" s="55" t="str">
        <f t="shared" si="2"/>
        <v>20.11</v>
      </c>
      <c r="Y152"/>
    </row>
    <row r="153" spans="1:25" x14ac:dyDescent="0.25">
      <c r="A153" s="56" t="s">
        <v>1236</v>
      </c>
      <c r="B153" s="56" t="s">
        <v>219</v>
      </c>
      <c r="C153" s="58">
        <v>38232.563537193921</v>
      </c>
      <c r="D153" s="58">
        <v>27572.35676314235</v>
      </c>
      <c r="E153" s="58">
        <v>39959.266802443992</v>
      </c>
      <c r="F153" s="58" t="s">
        <v>77</v>
      </c>
      <c r="G153" s="58" t="s">
        <v>77</v>
      </c>
      <c r="H153" s="58" t="s">
        <v>77</v>
      </c>
      <c r="J153" s="56" t="s">
        <v>1236</v>
      </c>
      <c r="K153" s="56" t="s">
        <v>219</v>
      </c>
      <c r="L153" s="58">
        <v>63636.36363636364</v>
      </c>
      <c r="M153" s="58">
        <v>59190.386869871043</v>
      </c>
      <c r="N153" s="58">
        <v>70035.4609929078</v>
      </c>
      <c r="O153" s="58">
        <v>68102.515778831337</v>
      </c>
      <c r="P153" s="58">
        <v>64022.581404217686</v>
      </c>
      <c r="Q153" s="58">
        <v>64852.799632812581</v>
      </c>
      <c r="S153" s="57" t="s">
        <v>984</v>
      </c>
      <c r="T153" s="56" t="s">
        <v>483</v>
      </c>
      <c r="U153" s="58" t="s">
        <v>77</v>
      </c>
      <c r="V153" s="59">
        <v>87276.077996195309</v>
      </c>
      <c r="X153" s="55" t="str">
        <f t="shared" si="2"/>
        <v>20.12</v>
      </c>
      <c r="Y153"/>
    </row>
    <row r="154" spans="1:25" x14ac:dyDescent="0.25">
      <c r="A154" s="56" t="s">
        <v>1237</v>
      </c>
      <c r="B154" s="56" t="s">
        <v>220</v>
      </c>
      <c r="C154" s="58">
        <v>29286.258572517145</v>
      </c>
      <c r="D154" s="58">
        <v>21925.343811394891</v>
      </c>
      <c r="E154" s="58">
        <v>39595.375722543351</v>
      </c>
      <c r="F154" s="58" t="s">
        <v>77</v>
      </c>
      <c r="G154" s="58" t="s">
        <v>77</v>
      </c>
      <c r="H154" s="58" t="s">
        <v>77</v>
      </c>
      <c r="J154" s="56" t="s">
        <v>1237</v>
      </c>
      <c r="K154" s="56" t="s">
        <v>220</v>
      </c>
      <c r="L154" s="58">
        <v>53672.032715700974</v>
      </c>
      <c r="M154" s="58">
        <v>47109.696969696968</v>
      </c>
      <c r="N154" s="58">
        <v>57943.925233644863</v>
      </c>
      <c r="O154" s="58">
        <v>55637.434700455706</v>
      </c>
      <c r="P154" s="58">
        <v>50118.918173882412</v>
      </c>
      <c r="Q154" s="58">
        <v>56388.271137873395</v>
      </c>
      <c r="S154" s="57" t="s">
        <v>985</v>
      </c>
      <c r="T154" s="56" t="s">
        <v>484</v>
      </c>
      <c r="U154" s="58">
        <v>120182.64840182649</v>
      </c>
      <c r="V154" s="59">
        <v>150918.69552382579</v>
      </c>
      <c r="X154" s="55" t="str">
        <f t="shared" si="2"/>
        <v>20.13</v>
      </c>
      <c r="Y154"/>
    </row>
    <row r="155" spans="1:25" x14ac:dyDescent="0.25">
      <c r="A155" s="56" t="s">
        <v>1240</v>
      </c>
      <c r="B155" s="56" t="s">
        <v>221</v>
      </c>
      <c r="C155" s="58">
        <v>49623.582766439911</v>
      </c>
      <c r="D155" s="58">
        <v>104800</v>
      </c>
      <c r="E155" s="58">
        <v>58013.24503311258</v>
      </c>
      <c r="F155" s="58">
        <v>46682.464454976303</v>
      </c>
      <c r="G155" s="58">
        <v>45029.860650298608</v>
      </c>
      <c r="H155" s="58" t="s">
        <v>77</v>
      </c>
      <c r="J155" s="56" t="s">
        <v>1240</v>
      </c>
      <c r="K155" s="56" t="s">
        <v>221</v>
      </c>
      <c r="L155" s="58">
        <v>84178.149925735866</v>
      </c>
      <c r="M155" s="58">
        <v>101141.6870239977</v>
      </c>
      <c r="N155" s="58">
        <v>86687.928868271003</v>
      </c>
      <c r="O155" s="58">
        <v>90037.059913526871</v>
      </c>
      <c r="P155" s="58">
        <v>84075.309156593023</v>
      </c>
      <c r="Q155" s="58">
        <v>81874.435832788615</v>
      </c>
      <c r="S155" s="57" t="s">
        <v>986</v>
      </c>
      <c r="T155" s="56" t="s">
        <v>485</v>
      </c>
      <c r="U155" s="58">
        <v>72488.262910798119</v>
      </c>
      <c r="V155" s="59" t="s">
        <v>77</v>
      </c>
      <c r="X155" s="55" t="str">
        <f t="shared" si="2"/>
        <v>20.14</v>
      </c>
      <c r="Y155"/>
    </row>
    <row r="156" spans="1:25" x14ac:dyDescent="0.25">
      <c r="A156" s="56" t="s">
        <v>1243</v>
      </c>
      <c r="B156" s="56" t="s">
        <v>222</v>
      </c>
      <c r="C156" s="58">
        <v>42315.151515151512</v>
      </c>
      <c r="D156" s="58">
        <v>20472.727272727272</v>
      </c>
      <c r="E156" s="58">
        <v>34618.556701030931</v>
      </c>
      <c r="F156" s="58">
        <v>54595.015576323989</v>
      </c>
      <c r="G156" s="58">
        <v>52167.919799498748</v>
      </c>
      <c r="H156" s="58" t="s">
        <v>77</v>
      </c>
      <c r="J156" s="56" t="s">
        <v>1243</v>
      </c>
      <c r="K156" s="56" t="s">
        <v>222</v>
      </c>
      <c r="L156" s="58">
        <v>68085.106382978716</v>
      </c>
      <c r="M156" s="58">
        <v>54911.578947368413</v>
      </c>
      <c r="N156" s="58">
        <v>73577.23577235773</v>
      </c>
      <c r="O156" s="58">
        <v>71691.400202850578</v>
      </c>
      <c r="P156" s="58">
        <v>75360.449962274506</v>
      </c>
      <c r="Q156" s="58">
        <v>67598.11305795607</v>
      </c>
      <c r="S156" s="57" t="s">
        <v>987</v>
      </c>
      <c r="T156" s="56" t="s">
        <v>486</v>
      </c>
      <c r="U156" s="58">
        <v>63509.933774834441</v>
      </c>
      <c r="V156" s="59" t="s">
        <v>77</v>
      </c>
      <c r="X156" s="55" t="str">
        <f t="shared" si="2"/>
        <v>20.15</v>
      </c>
      <c r="Y156"/>
    </row>
    <row r="157" spans="1:25" x14ac:dyDescent="0.25">
      <c r="A157" s="56" t="s">
        <v>1246</v>
      </c>
      <c r="B157" s="56" t="s">
        <v>223</v>
      </c>
      <c r="C157" s="58">
        <v>39194.312796208527</v>
      </c>
      <c r="D157" s="58">
        <v>25379.310344827587</v>
      </c>
      <c r="E157" s="58" t="s">
        <v>77</v>
      </c>
      <c r="F157" s="58">
        <v>25000</v>
      </c>
      <c r="G157" s="58" t="s">
        <v>77</v>
      </c>
      <c r="H157" s="58" t="s">
        <v>77</v>
      </c>
      <c r="J157" s="56" t="s">
        <v>1246</v>
      </c>
      <c r="K157" s="56" t="s">
        <v>223</v>
      </c>
      <c r="L157" s="58">
        <v>70000</v>
      </c>
      <c r="M157" s="58">
        <v>77620.879120879123</v>
      </c>
      <c r="N157" s="58">
        <v>71641.791044776124</v>
      </c>
      <c r="O157" s="58">
        <v>72573.369565217392</v>
      </c>
      <c r="P157" s="58">
        <v>80087.719298245618</v>
      </c>
      <c r="Q157" s="58" t="s">
        <v>77</v>
      </c>
      <c r="S157" s="57" t="s">
        <v>988</v>
      </c>
      <c r="T157" s="56" t="s">
        <v>487</v>
      </c>
      <c r="U157" s="58">
        <v>83482.260183968465</v>
      </c>
      <c r="V157" s="59">
        <v>133008.6715568715</v>
      </c>
      <c r="X157" s="55" t="str">
        <f t="shared" si="2"/>
        <v>20.16</v>
      </c>
      <c r="Y157"/>
    </row>
    <row r="158" spans="1:25" x14ac:dyDescent="0.25">
      <c r="A158" s="56" t="s">
        <v>1247</v>
      </c>
      <c r="B158" s="56" t="s">
        <v>223</v>
      </c>
      <c r="C158" s="58">
        <v>39194.312796208527</v>
      </c>
      <c r="D158" s="58">
        <v>25379.310344827587</v>
      </c>
      <c r="E158" s="58" t="s">
        <v>77</v>
      </c>
      <c r="F158" s="58">
        <v>25000</v>
      </c>
      <c r="G158" s="58" t="s">
        <v>77</v>
      </c>
      <c r="H158" s="58" t="s">
        <v>77</v>
      </c>
      <c r="J158" s="56" t="s">
        <v>1247</v>
      </c>
      <c r="K158" s="56" t="s">
        <v>223</v>
      </c>
      <c r="L158" s="58">
        <v>70000</v>
      </c>
      <c r="M158" s="58">
        <v>77620.879120879123</v>
      </c>
      <c r="N158" s="58">
        <v>71641.791044776124</v>
      </c>
      <c r="O158" s="58">
        <v>72573.369565217392</v>
      </c>
      <c r="P158" s="58">
        <v>80087.719298245618</v>
      </c>
      <c r="Q158" s="58" t="s">
        <v>77</v>
      </c>
      <c r="S158" s="57" t="s">
        <v>989</v>
      </c>
      <c r="T158" s="56" t="s">
        <v>488</v>
      </c>
      <c r="U158" s="58" t="s">
        <v>77</v>
      </c>
      <c r="V158" s="59" t="s">
        <v>77</v>
      </c>
      <c r="X158" s="55" t="str">
        <f t="shared" si="2"/>
        <v>20.17</v>
      </c>
      <c r="Y158"/>
    </row>
    <row r="159" spans="1:25" x14ac:dyDescent="0.25">
      <c r="A159" s="56" t="s">
        <v>77</v>
      </c>
      <c r="B159" s="60" t="s">
        <v>224</v>
      </c>
      <c r="C159" s="58">
        <v>24295.346689858059</v>
      </c>
      <c r="D159" s="58">
        <v>16250.09284016637</v>
      </c>
      <c r="E159" s="58">
        <v>22818.672235273643</v>
      </c>
      <c r="F159" s="58">
        <v>36069.240196078434</v>
      </c>
      <c r="G159" s="58">
        <v>37513.831258644539</v>
      </c>
      <c r="H159" s="58">
        <v>58241.609339170318</v>
      </c>
      <c r="J159" s="56" t="s">
        <v>77</v>
      </c>
      <c r="K159" s="60" t="s">
        <v>224</v>
      </c>
      <c r="L159" s="58">
        <v>52201.3125900011</v>
      </c>
      <c r="M159" s="58">
        <v>39582.207623382848</v>
      </c>
      <c r="N159" s="58">
        <v>50640.971741520421</v>
      </c>
      <c r="O159" s="58">
        <v>58271.777574952685</v>
      </c>
      <c r="P159" s="58">
        <v>66666.666666666672</v>
      </c>
      <c r="Q159" s="58">
        <v>79234.972677595622</v>
      </c>
      <c r="S159" s="57" t="s">
        <v>990</v>
      </c>
      <c r="T159" s="56" t="s">
        <v>133</v>
      </c>
      <c r="U159" s="58">
        <v>76720.588235294112</v>
      </c>
      <c r="V159" s="59">
        <v>108342.74130672072</v>
      </c>
      <c r="X159" s="55" t="str">
        <f t="shared" si="2"/>
        <v>20.2</v>
      </c>
      <c r="Y159"/>
    </row>
    <row r="160" spans="1:25" x14ac:dyDescent="0.25">
      <c r="A160" s="56" t="s">
        <v>1249</v>
      </c>
      <c r="B160" s="56" t="s">
        <v>225</v>
      </c>
      <c r="C160" s="58">
        <v>23945.287115844865</v>
      </c>
      <c r="D160" s="58">
        <v>21712.324492979718</v>
      </c>
      <c r="E160" s="58">
        <v>18854.60105643592</v>
      </c>
      <c r="F160" s="58">
        <v>25439.338976219267</v>
      </c>
      <c r="G160" s="58" t="s">
        <v>77</v>
      </c>
      <c r="H160" s="58" t="s">
        <v>77</v>
      </c>
      <c r="J160" s="56" t="s">
        <v>1249</v>
      </c>
      <c r="K160" s="56" t="s">
        <v>225</v>
      </c>
      <c r="L160" s="58">
        <v>53213.148796724585</v>
      </c>
      <c r="M160" s="58">
        <v>42502.400067857343</v>
      </c>
      <c r="N160" s="58">
        <v>44000</v>
      </c>
      <c r="O160" s="58">
        <v>55428.627450980392</v>
      </c>
      <c r="P160" s="58">
        <v>65302.144249512668</v>
      </c>
      <c r="Q160" s="58">
        <v>86180.904522613069</v>
      </c>
      <c r="S160" s="57" t="s">
        <v>991</v>
      </c>
      <c r="T160" s="56" t="s">
        <v>133</v>
      </c>
      <c r="U160" s="58">
        <v>76720.588235294112</v>
      </c>
      <c r="V160" s="59">
        <v>108342.74130672072</v>
      </c>
      <c r="X160" s="55" t="str">
        <f t="shared" si="2"/>
        <v>20.20</v>
      </c>
      <c r="Y160"/>
    </row>
    <row r="161" spans="1:25" x14ac:dyDescent="0.25">
      <c r="A161" s="56" t="s">
        <v>1250</v>
      </c>
      <c r="B161" s="56" t="s">
        <v>226</v>
      </c>
      <c r="C161" s="58">
        <v>33297.10144927536</v>
      </c>
      <c r="D161" s="58">
        <v>29596.977329974812</v>
      </c>
      <c r="E161" s="58" t="s">
        <v>77</v>
      </c>
      <c r="F161" s="58" t="s">
        <v>77</v>
      </c>
      <c r="G161" s="58" t="s">
        <v>77</v>
      </c>
      <c r="H161" s="58" t="s">
        <v>77</v>
      </c>
      <c r="J161" s="56" t="s">
        <v>1250</v>
      </c>
      <c r="K161" s="56" t="s">
        <v>226</v>
      </c>
      <c r="L161" s="58">
        <v>87514.969727575924</v>
      </c>
      <c r="M161" s="58">
        <v>77360.064497788713</v>
      </c>
      <c r="N161" s="58">
        <v>73809.523809523816</v>
      </c>
      <c r="O161" s="58">
        <v>84228.484848484848</v>
      </c>
      <c r="P161" s="58">
        <v>105614.97326203209</v>
      </c>
      <c r="Q161" s="58">
        <v>135560.85918854416</v>
      </c>
      <c r="S161" s="57" t="s">
        <v>992</v>
      </c>
      <c r="T161" s="56" t="s">
        <v>134</v>
      </c>
      <c r="U161" s="58">
        <v>63088.350273651289</v>
      </c>
      <c r="V161" s="59">
        <v>92857.142857142855</v>
      </c>
      <c r="X161" s="55" t="str">
        <f t="shared" si="2"/>
        <v>20.3</v>
      </c>
      <c r="Y161"/>
    </row>
    <row r="162" spans="1:25" x14ac:dyDescent="0.25">
      <c r="A162" s="56" t="s">
        <v>1252</v>
      </c>
      <c r="B162" s="56" t="s">
        <v>227</v>
      </c>
      <c r="C162" s="58">
        <v>23862.586143489869</v>
      </c>
      <c r="D162" s="58">
        <v>21613.433165892649</v>
      </c>
      <c r="E162" s="58" t="s">
        <v>77</v>
      </c>
      <c r="F162" s="58" t="s">
        <v>77</v>
      </c>
      <c r="G162" s="58" t="s">
        <v>77</v>
      </c>
      <c r="H162" s="58" t="s">
        <v>77</v>
      </c>
      <c r="J162" s="56" t="s">
        <v>1252</v>
      </c>
      <c r="K162" s="56" t="s">
        <v>227</v>
      </c>
      <c r="L162" s="58">
        <v>49226.696145025271</v>
      </c>
      <c r="M162" s="58">
        <v>37268.210365630955</v>
      </c>
      <c r="N162" s="58">
        <v>43280.338962736736</v>
      </c>
      <c r="O162" s="58">
        <v>50978.14</v>
      </c>
      <c r="P162" s="58">
        <v>62134.448724881069</v>
      </c>
      <c r="Q162" s="58">
        <v>80358.988764044945</v>
      </c>
      <c r="S162" s="57" t="s">
        <v>993</v>
      </c>
      <c r="T162" s="56" t="s">
        <v>134</v>
      </c>
      <c r="U162" s="58">
        <v>63088.350273651289</v>
      </c>
      <c r="V162" s="59">
        <v>92857.142857142855</v>
      </c>
      <c r="X162" s="55" t="str">
        <f t="shared" si="2"/>
        <v>20.30</v>
      </c>
      <c r="Y162"/>
    </row>
    <row r="163" spans="1:25" x14ac:dyDescent="0.25">
      <c r="A163" s="56" t="s">
        <v>1254</v>
      </c>
      <c r="B163" s="56" t="s">
        <v>228</v>
      </c>
      <c r="C163" s="58">
        <v>54165.824429685243</v>
      </c>
      <c r="D163" s="58">
        <v>36048.152123907377</v>
      </c>
      <c r="E163" s="58">
        <v>43502.538071065988</v>
      </c>
      <c r="F163" s="58" t="s">
        <v>77</v>
      </c>
      <c r="G163" s="58" t="s">
        <v>77</v>
      </c>
      <c r="H163" s="58" t="s">
        <v>77</v>
      </c>
      <c r="J163" s="56" t="s">
        <v>1254</v>
      </c>
      <c r="K163" s="56" t="s">
        <v>228</v>
      </c>
      <c r="L163" s="58">
        <v>68276.341179087438</v>
      </c>
      <c r="M163" s="58">
        <v>46036.921181350343</v>
      </c>
      <c r="N163" s="58">
        <v>52380.952380952382</v>
      </c>
      <c r="O163" s="58">
        <v>61533.842364532022</v>
      </c>
      <c r="P163" s="58">
        <v>67621.172348797467</v>
      </c>
      <c r="Q163" s="58">
        <v>79103.51586908201</v>
      </c>
      <c r="S163" s="57" t="s">
        <v>994</v>
      </c>
      <c r="T163" s="56" t="s">
        <v>135</v>
      </c>
      <c r="U163" s="58">
        <v>45418.879561418536</v>
      </c>
      <c r="V163" s="59">
        <v>95480.174151472107</v>
      </c>
      <c r="X163" s="55" t="str">
        <f t="shared" si="2"/>
        <v>20.4</v>
      </c>
      <c r="Y163"/>
    </row>
    <row r="164" spans="1:25" x14ac:dyDescent="0.25">
      <c r="A164" s="56" t="s">
        <v>1255</v>
      </c>
      <c r="B164" s="56" t="s">
        <v>229</v>
      </c>
      <c r="C164" s="58">
        <v>56954.182731103741</v>
      </c>
      <c r="D164" s="58">
        <v>38472.151251916199</v>
      </c>
      <c r="E164" s="58">
        <v>54656.48854961832</v>
      </c>
      <c r="F164" s="58">
        <v>113830.75523202911</v>
      </c>
      <c r="G164" s="58">
        <v>58301.420630018532</v>
      </c>
      <c r="H164" s="58">
        <v>52262.825017568517</v>
      </c>
      <c r="J164" s="56" t="s">
        <v>1255</v>
      </c>
      <c r="K164" s="56" t="s">
        <v>229</v>
      </c>
      <c r="L164" s="58">
        <v>72016.802640705457</v>
      </c>
      <c r="M164" s="58" t="s">
        <v>77</v>
      </c>
      <c r="N164" s="58">
        <v>55961.538461538461</v>
      </c>
      <c r="O164" s="58">
        <v>62992.87330316742</v>
      </c>
      <c r="P164" s="58">
        <v>67945.80463808855</v>
      </c>
      <c r="Q164" s="58">
        <v>81181.640226744421</v>
      </c>
      <c r="S164" s="57" t="s">
        <v>995</v>
      </c>
      <c r="T164" s="56" t="s">
        <v>489</v>
      </c>
      <c r="U164" s="58">
        <v>48099.671412924428</v>
      </c>
      <c r="V164" s="59">
        <v>84406.599552572705</v>
      </c>
      <c r="X164" s="55" t="str">
        <f t="shared" si="2"/>
        <v>20.41</v>
      </c>
      <c r="Y164"/>
    </row>
    <row r="165" spans="1:25" x14ac:dyDescent="0.25">
      <c r="A165" s="56" t="s">
        <v>1259</v>
      </c>
      <c r="B165" s="56" t="s">
        <v>230</v>
      </c>
      <c r="C165" s="58">
        <v>56433.992640294389</v>
      </c>
      <c r="D165" s="58">
        <v>42378.535170413343</v>
      </c>
      <c r="E165" s="58">
        <v>36738.410596026493</v>
      </c>
      <c r="F165" s="58">
        <v>74834.437086092716</v>
      </c>
      <c r="G165" s="58">
        <v>50014.876524843799</v>
      </c>
      <c r="H165" s="58">
        <v>70411.440040140486</v>
      </c>
      <c r="J165" s="56" t="s">
        <v>1259</v>
      </c>
      <c r="K165" s="56" t="s">
        <v>230</v>
      </c>
      <c r="L165" s="58">
        <v>62472.885032537961</v>
      </c>
      <c r="M165" s="58">
        <v>45000</v>
      </c>
      <c r="N165" s="58">
        <v>48056.551916895703</v>
      </c>
      <c r="O165" s="58">
        <v>57361.757508027898</v>
      </c>
      <c r="P165" s="58">
        <v>67530.968336535603</v>
      </c>
      <c r="Q165" s="58">
        <v>71116.87293285862</v>
      </c>
      <c r="S165" s="57" t="s">
        <v>996</v>
      </c>
      <c r="T165" s="56" t="s">
        <v>490</v>
      </c>
      <c r="U165" s="58">
        <v>44200.947394664669</v>
      </c>
      <c r="V165" s="59">
        <v>102139.31578947368</v>
      </c>
      <c r="X165" s="55" t="str">
        <f t="shared" si="2"/>
        <v>20.42</v>
      </c>
      <c r="Y165"/>
    </row>
    <row r="166" spans="1:25" x14ac:dyDescent="0.25">
      <c r="A166" s="56" t="s">
        <v>1262</v>
      </c>
      <c r="B166" s="56" t="s">
        <v>231</v>
      </c>
      <c r="C166" s="58">
        <v>47697.008274984088</v>
      </c>
      <c r="D166" s="58">
        <v>31817.89638932496</v>
      </c>
      <c r="E166" s="58">
        <v>38696.098562628336</v>
      </c>
      <c r="F166" s="58" t="s">
        <v>77</v>
      </c>
      <c r="G166" s="58" t="s">
        <v>77</v>
      </c>
      <c r="H166" s="58" t="s">
        <v>77</v>
      </c>
      <c r="J166" s="56" t="s">
        <v>1262</v>
      </c>
      <c r="K166" s="56" t="s">
        <v>231</v>
      </c>
      <c r="L166" s="58">
        <v>65891.472868217053</v>
      </c>
      <c r="M166" s="58" t="s">
        <v>77</v>
      </c>
      <c r="N166" s="58">
        <v>55263.15789473684</v>
      </c>
      <c r="O166" s="58">
        <v>65136.958299264108</v>
      </c>
      <c r="P166" s="58">
        <v>67561.752302263529</v>
      </c>
      <c r="Q166" s="58">
        <v>82933.530327082975</v>
      </c>
      <c r="S166" s="57" t="s">
        <v>997</v>
      </c>
      <c r="T166" s="56" t="s">
        <v>136</v>
      </c>
      <c r="U166" s="58">
        <v>58611.510791366905</v>
      </c>
      <c r="V166" s="59">
        <v>120000</v>
      </c>
      <c r="X166" s="55" t="str">
        <f t="shared" si="2"/>
        <v>20.5</v>
      </c>
      <c r="Y166"/>
    </row>
    <row r="167" spans="1:25" x14ac:dyDescent="0.25">
      <c r="A167" s="56" t="s">
        <v>1265</v>
      </c>
      <c r="B167" s="56" t="s">
        <v>232</v>
      </c>
      <c r="C167" s="58">
        <v>15859.508373569057</v>
      </c>
      <c r="D167" s="58">
        <v>11850.710866200952</v>
      </c>
      <c r="E167" s="58">
        <v>22196.114332214423</v>
      </c>
      <c r="F167" s="58" t="s">
        <v>77</v>
      </c>
      <c r="G167" s="58" t="s">
        <v>77</v>
      </c>
      <c r="H167" s="58" t="s">
        <v>77</v>
      </c>
      <c r="J167" s="56" t="s">
        <v>1265</v>
      </c>
      <c r="K167" s="56" t="s">
        <v>232</v>
      </c>
      <c r="L167" s="58">
        <v>48898.106654861796</v>
      </c>
      <c r="M167" s="58">
        <v>38366.740742788446</v>
      </c>
      <c r="N167" s="58" t="s">
        <v>77</v>
      </c>
      <c r="O167" s="58">
        <v>59197.965517241377</v>
      </c>
      <c r="P167" s="58">
        <v>64838.403972622938</v>
      </c>
      <c r="Q167" s="58">
        <v>75695.082428806461</v>
      </c>
      <c r="S167" s="57" t="s">
        <v>998</v>
      </c>
      <c r="T167" s="56" t="s">
        <v>491</v>
      </c>
      <c r="U167" s="58">
        <v>31500</v>
      </c>
      <c r="V167" s="59">
        <v>80357.466063348416</v>
      </c>
      <c r="X167" s="55" t="str">
        <f t="shared" si="2"/>
        <v>20.51</v>
      </c>
      <c r="Y167"/>
    </row>
    <row r="168" spans="1:25" x14ac:dyDescent="0.25">
      <c r="A168" s="56" t="s">
        <v>1266</v>
      </c>
      <c r="B168" s="56" t="s">
        <v>233</v>
      </c>
      <c r="C168" s="58">
        <v>21772.623381020909</v>
      </c>
      <c r="D168" s="58">
        <v>17039.522744220732</v>
      </c>
      <c r="E168" s="58">
        <v>29404.924760601916</v>
      </c>
      <c r="F168" s="58">
        <v>29177.718832891245</v>
      </c>
      <c r="G168" s="58">
        <v>41543.287327478043</v>
      </c>
      <c r="H168" s="58" t="s">
        <v>77</v>
      </c>
      <c r="J168" s="56" t="s">
        <v>1266</v>
      </c>
      <c r="K168" s="56" t="s">
        <v>233</v>
      </c>
      <c r="L168" s="58">
        <v>50000</v>
      </c>
      <c r="M168" s="58" t="s">
        <v>77</v>
      </c>
      <c r="N168" s="58">
        <v>55666.251556662515</v>
      </c>
      <c r="O168" s="58">
        <v>63977.272727272728</v>
      </c>
      <c r="P168" s="58">
        <v>71436.636058801058</v>
      </c>
      <c r="Q168" s="58">
        <v>94480.118866888472</v>
      </c>
      <c r="S168" s="57" t="s">
        <v>999</v>
      </c>
      <c r="T168" s="56" t="s">
        <v>492</v>
      </c>
      <c r="U168" s="58">
        <v>34440.154440154438</v>
      </c>
      <c r="V168" s="59">
        <v>99063.023585513598</v>
      </c>
      <c r="X168" s="55" t="str">
        <f t="shared" si="2"/>
        <v>20.52</v>
      </c>
      <c r="Y168"/>
    </row>
    <row r="169" spans="1:25" x14ac:dyDescent="0.25">
      <c r="A169" s="56" t="s">
        <v>1270</v>
      </c>
      <c r="B169" s="56" t="s">
        <v>234</v>
      </c>
      <c r="C169" s="58">
        <v>14999.231326730063</v>
      </c>
      <c r="D169" s="58">
        <v>10704.732035790057</v>
      </c>
      <c r="E169" s="58">
        <v>21694.949907994276</v>
      </c>
      <c r="F169" s="58">
        <v>28235.166268202564</v>
      </c>
      <c r="G169" s="58">
        <v>28081.296191017624</v>
      </c>
      <c r="H169" s="58" t="s">
        <v>77</v>
      </c>
      <c r="J169" s="56" t="s">
        <v>1270</v>
      </c>
      <c r="K169" s="56" t="s">
        <v>234</v>
      </c>
      <c r="L169" s="58">
        <v>53998.67385049694</v>
      </c>
      <c r="M169" s="58">
        <v>43557.676352989663</v>
      </c>
      <c r="N169" s="58">
        <v>52331.685916255927</v>
      </c>
      <c r="O169" s="58">
        <v>59090.909090909088</v>
      </c>
      <c r="P169" s="58">
        <v>63750.334366267896</v>
      </c>
      <c r="Q169" s="58">
        <v>75263.261484369024</v>
      </c>
      <c r="S169" s="57" t="s">
        <v>1000</v>
      </c>
      <c r="T169" s="56" t="s">
        <v>493</v>
      </c>
      <c r="U169" s="58">
        <v>60276.497695852537</v>
      </c>
      <c r="V169" s="59">
        <v>122806.93209951703</v>
      </c>
      <c r="X169" s="55" t="str">
        <f t="shared" si="2"/>
        <v>20.53</v>
      </c>
      <c r="Y169"/>
    </row>
    <row r="170" spans="1:25" x14ac:dyDescent="0.25">
      <c r="A170" s="56" t="s">
        <v>1274</v>
      </c>
      <c r="B170" s="56" t="s">
        <v>235</v>
      </c>
      <c r="C170" s="58">
        <v>10997.169605922056</v>
      </c>
      <c r="D170" s="58">
        <v>9491.9715714661761</v>
      </c>
      <c r="E170" s="58">
        <v>16626.57189721159</v>
      </c>
      <c r="F170" s="58" t="s">
        <v>77</v>
      </c>
      <c r="G170" s="58" t="s">
        <v>77</v>
      </c>
      <c r="H170" s="58" t="s">
        <v>77</v>
      </c>
      <c r="J170" s="56" t="s">
        <v>1274</v>
      </c>
      <c r="K170" s="56" t="s">
        <v>235</v>
      </c>
      <c r="L170" s="58" t="s">
        <v>77</v>
      </c>
      <c r="M170" s="58">
        <v>31578.947368421053</v>
      </c>
      <c r="N170" s="58">
        <v>49525.179638986629</v>
      </c>
      <c r="O170" s="58">
        <v>55776.75018196171</v>
      </c>
      <c r="P170" s="58">
        <v>60482.465655639615</v>
      </c>
      <c r="Q170" s="58">
        <v>65636.182075393197</v>
      </c>
      <c r="S170" s="57" t="s">
        <v>1001</v>
      </c>
      <c r="T170" s="56" t="s">
        <v>494</v>
      </c>
      <c r="U170" s="58">
        <v>66613.272311212815</v>
      </c>
      <c r="V170" s="59">
        <v>124503.31125827815</v>
      </c>
      <c r="X170" s="55" t="str">
        <f t="shared" si="2"/>
        <v>20.59</v>
      </c>
      <c r="Y170"/>
    </row>
    <row r="171" spans="1:25" x14ac:dyDescent="0.25">
      <c r="A171" s="56" t="s">
        <v>1280</v>
      </c>
      <c r="B171" s="56" t="s">
        <v>236</v>
      </c>
      <c r="C171" s="58">
        <v>21199.235232067509</v>
      </c>
      <c r="D171" s="58">
        <v>16062.441265532003</v>
      </c>
      <c r="E171" s="58">
        <v>23468.768950879319</v>
      </c>
      <c r="F171" s="58">
        <v>33135.313531353138</v>
      </c>
      <c r="G171" s="58">
        <v>32382.297551789077</v>
      </c>
      <c r="H171" s="58" t="s">
        <v>77</v>
      </c>
      <c r="J171" s="56" t="s">
        <v>1280</v>
      </c>
      <c r="K171" s="56" t="s">
        <v>236</v>
      </c>
      <c r="L171" s="58">
        <v>52296.425171319854</v>
      </c>
      <c r="M171" s="58">
        <v>41463.414634146342</v>
      </c>
      <c r="N171" s="58">
        <v>55027.695265975002</v>
      </c>
      <c r="O171" s="58">
        <v>60400</v>
      </c>
      <c r="P171" s="58">
        <v>68463.920472590995</v>
      </c>
      <c r="Q171" s="58">
        <v>77953.259912294234</v>
      </c>
      <c r="S171" s="57" t="s">
        <v>1002</v>
      </c>
      <c r="T171" s="56" t="s">
        <v>137</v>
      </c>
      <c r="U171" s="58">
        <v>35555.555555555555</v>
      </c>
      <c r="V171" s="59">
        <v>64658.284323666601</v>
      </c>
      <c r="X171" s="55" t="str">
        <f t="shared" si="2"/>
        <v>20.6</v>
      </c>
      <c r="Y171"/>
    </row>
    <row r="172" spans="1:25" x14ac:dyDescent="0.25">
      <c r="A172" s="56" t="s">
        <v>77</v>
      </c>
      <c r="B172" s="60" t="s">
        <v>411</v>
      </c>
      <c r="C172" s="58">
        <v>24455.620695163325</v>
      </c>
      <c r="D172" s="58">
        <v>11489.412800704478</v>
      </c>
      <c r="E172" s="58">
        <v>27690.480360817972</v>
      </c>
      <c r="F172" s="58">
        <v>37961.940216259907</v>
      </c>
      <c r="G172" s="58">
        <v>52796.557701832593</v>
      </c>
      <c r="H172" s="58">
        <v>35799.92768169973</v>
      </c>
      <c r="J172" s="56" t="s">
        <v>77</v>
      </c>
      <c r="K172" s="60" t="s">
        <v>411</v>
      </c>
      <c r="L172" s="58">
        <v>52880.484139545304</v>
      </c>
      <c r="M172" s="58">
        <v>34462.137903315561</v>
      </c>
      <c r="N172" s="58">
        <v>53596.844453469355</v>
      </c>
      <c r="O172" s="58">
        <v>60927.505644605997</v>
      </c>
      <c r="P172" s="58">
        <v>70731.707317073175</v>
      </c>
      <c r="Q172" s="58">
        <v>61224.489795918365</v>
      </c>
      <c r="S172" s="57" t="s">
        <v>1003</v>
      </c>
      <c r="T172" s="56" t="s">
        <v>137</v>
      </c>
      <c r="U172" s="58">
        <v>35555.555555555555</v>
      </c>
      <c r="V172" s="59">
        <v>64658.284323666601</v>
      </c>
      <c r="X172" s="55" t="str">
        <f t="shared" si="2"/>
        <v>20.60</v>
      </c>
      <c r="Y172"/>
    </row>
    <row r="173" spans="1:25" x14ac:dyDescent="0.25">
      <c r="A173" s="56" t="s">
        <v>1283</v>
      </c>
      <c r="B173" s="56" t="s">
        <v>238</v>
      </c>
      <c r="C173" s="58">
        <v>21052.056401098169</v>
      </c>
      <c r="D173" s="58">
        <v>8217.9967348506671</v>
      </c>
      <c r="E173" s="58">
        <v>27456.759374567595</v>
      </c>
      <c r="F173" s="58">
        <v>43891.31968948483</v>
      </c>
      <c r="G173" s="58">
        <v>81020.614389652386</v>
      </c>
      <c r="H173" s="58">
        <v>65101.105419250474</v>
      </c>
      <c r="J173" s="56" t="s">
        <v>1283</v>
      </c>
      <c r="K173" s="56" t="s">
        <v>238</v>
      </c>
      <c r="L173" s="58">
        <v>56484.656278147238</v>
      </c>
      <c r="M173" s="58">
        <v>33375.039508514084</v>
      </c>
      <c r="N173" s="58">
        <v>53625.135011395338</v>
      </c>
      <c r="O173" s="58">
        <v>67567.567567567574</v>
      </c>
      <c r="P173" s="58">
        <v>79615.237154150193</v>
      </c>
      <c r="Q173" s="58">
        <v>87603.749213393836</v>
      </c>
      <c r="S173" s="57" t="s">
        <v>1004</v>
      </c>
      <c r="T173" s="56" t="s">
        <v>138</v>
      </c>
      <c r="U173" s="58">
        <v>79760.738659173017</v>
      </c>
      <c r="V173" s="59">
        <v>290361.8995023882</v>
      </c>
      <c r="X173" s="55" t="str">
        <f t="shared" si="2"/>
        <v>21</v>
      </c>
      <c r="Y173"/>
    </row>
    <row r="174" spans="1:25" x14ac:dyDescent="0.25">
      <c r="A174" s="56" t="s">
        <v>1284</v>
      </c>
      <c r="B174" s="56" t="s">
        <v>239</v>
      </c>
      <c r="C174" s="58">
        <v>52250.850753524552</v>
      </c>
      <c r="D174" s="58">
        <v>16277.757553694941</v>
      </c>
      <c r="E174" s="58">
        <v>41660.95890410959</v>
      </c>
      <c r="F174" s="58">
        <v>66555.555555555562</v>
      </c>
      <c r="G174" s="58" t="s">
        <v>77</v>
      </c>
      <c r="H174" s="58" t="s">
        <v>77</v>
      </c>
      <c r="J174" s="56" t="s">
        <v>1284</v>
      </c>
      <c r="K174" s="56" t="s">
        <v>239</v>
      </c>
      <c r="L174" s="58">
        <v>79654.6538459945</v>
      </c>
      <c r="M174" s="58">
        <v>50941.179370465616</v>
      </c>
      <c r="N174" s="58">
        <v>70535.71428571429</v>
      </c>
      <c r="O174" s="58">
        <v>82352.941176470587</v>
      </c>
      <c r="P174" s="58">
        <v>87517.469512195123</v>
      </c>
      <c r="Q174" s="58">
        <v>98116.129854678336</v>
      </c>
      <c r="S174" s="57" t="s">
        <v>1005</v>
      </c>
      <c r="T174" s="56" t="s">
        <v>139</v>
      </c>
      <c r="U174" s="58">
        <v>81586.645468998395</v>
      </c>
      <c r="V174" s="59">
        <v>379307.04808976426</v>
      </c>
      <c r="X174" s="55" t="str">
        <f t="shared" si="2"/>
        <v>21.1</v>
      </c>
      <c r="Y174"/>
    </row>
    <row r="175" spans="1:25" x14ac:dyDescent="0.25">
      <c r="A175" s="56" t="s">
        <v>1287</v>
      </c>
      <c r="B175" s="56" t="s">
        <v>240</v>
      </c>
      <c r="C175" s="58">
        <v>8315.377932232841</v>
      </c>
      <c r="D175" s="58">
        <v>6265.6103128776685</v>
      </c>
      <c r="E175" s="58">
        <v>18120.104438642298</v>
      </c>
      <c r="F175" s="58">
        <v>24664.596273291925</v>
      </c>
      <c r="G175" s="58">
        <v>27050.997782705101</v>
      </c>
      <c r="H175" s="58" t="s">
        <v>77</v>
      </c>
      <c r="J175" s="56" t="s">
        <v>1287</v>
      </c>
      <c r="K175" s="56" t="s">
        <v>240</v>
      </c>
      <c r="L175" s="58">
        <v>35250.713650697857</v>
      </c>
      <c r="M175" s="58" t="s">
        <v>77</v>
      </c>
      <c r="N175" s="58">
        <v>45564.15</v>
      </c>
      <c r="O175" s="58">
        <v>53073.274289315683</v>
      </c>
      <c r="P175" s="58">
        <v>58382.632293080052</v>
      </c>
      <c r="Q175" s="58">
        <v>66558.463274946698</v>
      </c>
      <c r="S175" s="57" t="s">
        <v>1006</v>
      </c>
      <c r="T175" s="56" t="s">
        <v>139</v>
      </c>
      <c r="U175" s="58">
        <v>81586.645468998395</v>
      </c>
      <c r="V175" s="59">
        <v>379307.04808976426</v>
      </c>
      <c r="X175" s="55" t="str">
        <f t="shared" si="2"/>
        <v>21.10</v>
      </c>
      <c r="Y175"/>
    </row>
    <row r="176" spans="1:25" x14ac:dyDescent="0.25">
      <c r="A176" s="56" t="s">
        <v>1289</v>
      </c>
      <c r="B176" s="56" t="s">
        <v>241</v>
      </c>
      <c r="C176" s="58">
        <v>20507.952043063371</v>
      </c>
      <c r="D176" s="58">
        <v>10393.756932340359</v>
      </c>
      <c r="E176" s="58">
        <v>27937.204591492235</v>
      </c>
      <c r="F176" s="58">
        <v>38920.282542885972</v>
      </c>
      <c r="G176" s="58" t="s">
        <v>77</v>
      </c>
      <c r="H176" s="58" t="s">
        <v>77</v>
      </c>
      <c r="J176" s="56" t="s">
        <v>1289</v>
      </c>
      <c r="K176" s="56" t="s">
        <v>241</v>
      </c>
      <c r="L176" s="58">
        <v>54331.71875</v>
      </c>
      <c r="M176" s="58">
        <v>32472.603422968947</v>
      </c>
      <c r="N176" s="58">
        <v>48612.965217773999</v>
      </c>
      <c r="O176" s="58">
        <v>60476.348189214477</v>
      </c>
      <c r="P176" s="58">
        <v>70172.594752186589</v>
      </c>
      <c r="Q176" s="58">
        <v>68216.694918185909</v>
      </c>
      <c r="S176" s="57" t="s">
        <v>1007</v>
      </c>
      <c r="T176" s="56" t="s">
        <v>140</v>
      </c>
      <c r="U176" s="58">
        <v>79143.931256713215</v>
      </c>
      <c r="V176" s="59">
        <v>278499.52557721437</v>
      </c>
      <c r="X176" s="55" t="str">
        <f t="shared" si="2"/>
        <v>21.2</v>
      </c>
      <c r="Y176"/>
    </row>
    <row r="177" spans="1:25" x14ac:dyDescent="0.25">
      <c r="A177" s="56" t="s">
        <v>1292</v>
      </c>
      <c r="B177" s="56" t="s">
        <v>242</v>
      </c>
      <c r="C177" s="58">
        <v>21350.970017636686</v>
      </c>
      <c r="D177" s="58">
        <v>4953.1362653208362</v>
      </c>
      <c r="E177" s="58">
        <v>44326.923076923078</v>
      </c>
      <c r="F177" s="58">
        <v>41157.407407407409</v>
      </c>
      <c r="G177" s="58" t="s">
        <v>77</v>
      </c>
      <c r="H177" s="58" t="s">
        <v>77</v>
      </c>
      <c r="J177" s="56" t="s">
        <v>1292</v>
      </c>
      <c r="K177" s="56" t="s">
        <v>242</v>
      </c>
      <c r="L177" s="58">
        <v>44128.440366972478</v>
      </c>
      <c r="M177" s="58">
        <v>30839.145501601088</v>
      </c>
      <c r="N177" s="58">
        <v>60370.571467354421</v>
      </c>
      <c r="O177" s="58">
        <v>68423.186055938393</v>
      </c>
      <c r="P177" s="58">
        <v>67460.512820512828</v>
      </c>
      <c r="Q177" s="58">
        <v>82814.578345304602</v>
      </c>
      <c r="S177" s="57" t="s">
        <v>1008</v>
      </c>
      <c r="T177" s="56" t="s">
        <v>140</v>
      </c>
      <c r="U177" s="58">
        <v>79143.931256713215</v>
      </c>
      <c r="V177" s="59">
        <v>278499.52557721437</v>
      </c>
      <c r="X177" s="55" t="str">
        <f t="shared" si="2"/>
        <v>21.20</v>
      </c>
      <c r="Y177"/>
    </row>
    <row r="178" spans="1:25" x14ac:dyDescent="0.25">
      <c r="A178" s="56" t="s">
        <v>1294</v>
      </c>
      <c r="B178" s="56" t="s">
        <v>243</v>
      </c>
      <c r="C178" s="58">
        <v>41141.651434938067</v>
      </c>
      <c r="D178" s="58">
        <v>24968.902276955789</v>
      </c>
      <c r="E178" s="58">
        <v>42451.076069649185</v>
      </c>
      <c r="F178" s="58">
        <v>49907.839121530349</v>
      </c>
      <c r="G178" s="58">
        <v>62818.628384296106</v>
      </c>
      <c r="H178" s="58">
        <v>50706.855598329101</v>
      </c>
      <c r="J178" s="56" t="s">
        <v>1294</v>
      </c>
      <c r="K178" s="56" t="s">
        <v>243</v>
      </c>
      <c r="L178" s="58">
        <v>80069.873786339856</v>
      </c>
      <c r="M178" s="58">
        <v>55125.267796852459</v>
      </c>
      <c r="N178" s="58">
        <v>74588.472447209526</v>
      </c>
      <c r="O178" s="58">
        <v>79932.791628814637</v>
      </c>
      <c r="P178" s="58">
        <v>90120.781583829492</v>
      </c>
      <c r="Q178" s="58">
        <v>101071.00276817927</v>
      </c>
      <c r="S178" s="57" t="s">
        <v>1009</v>
      </c>
      <c r="T178" s="56" t="s">
        <v>141</v>
      </c>
      <c r="U178" s="58">
        <v>51689.578713968956</v>
      </c>
      <c r="V178" s="59">
        <v>67647.058823529413</v>
      </c>
      <c r="X178" s="55" t="str">
        <f t="shared" si="2"/>
        <v>22</v>
      </c>
      <c r="Y178"/>
    </row>
    <row r="179" spans="1:25" x14ac:dyDescent="0.25">
      <c r="A179" s="56" t="s">
        <v>1295</v>
      </c>
      <c r="B179" s="56" t="s">
        <v>244</v>
      </c>
      <c r="C179" s="58">
        <v>33719.408194835589</v>
      </c>
      <c r="D179" s="58">
        <v>29076.538269134566</v>
      </c>
      <c r="E179" s="58">
        <v>45359.698681732581</v>
      </c>
      <c r="F179" s="58">
        <v>45765.943458251153</v>
      </c>
      <c r="G179" s="58" t="s">
        <v>77</v>
      </c>
      <c r="H179" s="58" t="s">
        <v>77</v>
      </c>
      <c r="J179" s="56" t="s">
        <v>1295</v>
      </c>
      <c r="K179" s="56" t="s">
        <v>244</v>
      </c>
      <c r="L179" s="58" t="s">
        <v>77</v>
      </c>
      <c r="M179" s="58" t="s">
        <v>77</v>
      </c>
      <c r="N179" s="58">
        <v>65135.288697788688</v>
      </c>
      <c r="O179" s="58">
        <v>78607.1911688572</v>
      </c>
      <c r="P179" s="58">
        <v>84183.101943673144</v>
      </c>
      <c r="Q179" s="58">
        <v>87261.769249532488</v>
      </c>
      <c r="S179" s="57" t="s">
        <v>1010</v>
      </c>
      <c r="T179" s="56" t="s">
        <v>142</v>
      </c>
      <c r="U179" s="58">
        <v>37948.207171314738</v>
      </c>
      <c r="V179" s="59">
        <v>72205.584514758128</v>
      </c>
      <c r="X179" s="55" t="str">
        <f t="shared" si="2"/>
        <v>22.1</v>
      </c>
      <c r="Y179"/>
    </row>
    <row r="180" spans="1:25" x14ac:dyDescent="0.25">
      <c r="A180" s="56" t="s">
        <v>1305</v>
      </c>
      <c r="B180" s="56" t="s">
        <v>245</v>
      </c>
      <c r="C180" s="58">
        <v>31896.392229417208</v>
      </c>
      <c r="D180" s="58">
        <v>23587.601670696855</v>
      </c>
      <c r="E180" s="58">
        <v>40477.38693467337</v>
      </c>
      <c r="F180" s="58">
        <v>47111.540941328174</v>
      </c>
      <c r="G180" s="58">
        <v>34807.976366322007</v>
      </c>
      <c r="H180" s="58" t="s">
        <v>77</v>
      </c>
      <c r="J180" s="56" t="s">
        <v>1305</v>
      </c>
      <c r="K180" s="56" t="s">
        <v>245</v>
      </c>
      <c r="L180" s="58" t="s">
        <v>77</v>
      </c>
      <c r="M180" s="58">
        <v>62727.272727272728</v>
      </c>
      <c r="N180" s="58">
        <v>76275.510204081627</v>
      </c>
      <c r="O180" s="58">
        <v>74047</v>
      </c>
      <c r="P180" s="58">
        <v>70112.850812407676</v>
      </c>
      <c r="Q180" s="58">
        <v>68295.371490875972</v>
      </c>
      <c r="S180" s="57" t="s">
        <v>1011</v>
      </c>
      <c r="T180" s="56" t="s">
        <v>495</v>
      </c>
      <c r="U180" s="58">
        <v>30192.307692307691</v>
      </c>
      <c r="V180" s="59">
        <v>93393.488406617369</v>
      </c>
      <c r="X180" s="55" t="str">
        <f t="shared" si="2"/>
        <v>22.11</v>
      </c>
      <c r="Y180"/>
    </row>
    <row r="181" spans="1:25" x14ac:dyDescent="0.25">
      <c r="A181" s="56" t="s">
        <v>1310</v>
      </c>
      <c r="B181" s="56" t="s">
        <v>246</v>
      </c>
      <c r="C181" s="58">
        <v>31935.561529510895</v>
      </c>
      <c r="D181" s="58">
        <v>21643.502159403219</v>
      </c>
      <c r="E181" s="58">
        <v>28997.986681121263</v>
      </c>
      <c r="F181" s="58">
        <v>34964.005235602097</v>
      </c>
      <c r="G181" s="58">
        <v>46568.833415719229</v>
      </c>
      <c r="H181" s="58">
        <v>35385.084332452752</v>
      </c>
      <c r="J181" s="56" t="s">
        <v>1310</v>
      </c>
      <c r="K181" s="56" t="s">
        <v>246</v>
      </c>
      <c r="L181" s="58">
        <v>64168.094946902427</v>
      </c>
      <c r="M181" s="58">
        <v>48718.17079508055</v>
      </c>
      <c r="N181" s="58">
        <v>56708.840169371768</v>
      </c>
      <c r="O181" s="58">
        <v>60714.285714285717</v>
      </c>
      <c r="P181" s="58">
        <v>70939.002375296914</v>
      </c>
      <c r="Q181" s="58">
        <v>72430.263278380517</v>
      </c>
      <c r="S181" s="57" t="s">
        <v>1012</v>
      </c>
      <c r="T181" s="56" t="s">
        <v>496</v>
      </c>
      <c r="U181" s="58">
        <v>38844.444444444445</v>
      </c>
      <c r="V181" s="59">
        <v>60398.835652205387</v>
      </c>
      <c r="X181" s="55" t="str">
        <f t="shared" si="2"/>
        <v>22.19</v>
      </c>
      <c r="Y181"/>
    </row>
    <row r="182" spans="1:25" x14ac:dyDescent="0.25">
      <c r="A182" s="56" t="s">
        <v>1320</v>
      </c>
      <c r="B182" s="56" t="s">
        <v>247</v>
      </c>
      <c r="C182" s="58">
        <v>48936.315287058504</v>
      </c>
      <c r="D182" s="58">
        <v>25208.311831286337</v>
      </c>
      <c r="E182" s="58">
        <v>51831.068416119961</v>
      </c>
      <c r="F182" s="58">
        <v>59613.584212941714</v>
      </c>
      <c r="G182" s="58">
        <v>71854.304635761582</v>
      </c>
      <c r="H182" s="58">
        <v>69060.962274466918</v>
      </c>
      <c r="J182" s="56" t="s">
        <v>1320</v>
      </c>
      <c r="K182" s="56" t="s">
        <v>247</v>
      </c>
      <c r="L182" s="58">
        <v>94598.302988240699</v>
      </c>
      <c r="M182" s="58">
        <v>52412.439778106695</v>
      </c>
      <c r="N182" s="58">
        <v>71179.611627787366</v>
      </c>
      <c r="O182" s="58">
        <v>83870.967741935485</v>
      </c>
      <c r="P182" s="58">
        <v>99931.475409836072</v>
      </c>
      <c r="Q182" s="58">
        <v>132809.53324895931</v>
      </c>
      <c r="S182" s="57" t="s">
        <v>1013</v>
      </c>
      <c r="T182" s="56" t="s">
        <v>143</v>
      </c>
      <c r="U182" s="58">
        <v>52219.066625729196</v>
      </c>
      <c r="V182" s="59">
        <v>66428.571428571435</v>
      </c>
      <c r="X182" s="55" t="str">
        <f t="shared" si="2"/>
        <v>22.2</v>
      </c>
      <c r="Y182"/>
    </row>
    <row r="183" spans="1:25" x14ac:dyDescent="0.25">
      <c r="A183" s="56" t="s">
        <v>1330</v>
      </c>
      <c r="B183" s="56" t="s">
        <v>248</v>
      </c>
      <c r="C183" s="58">
        <v>58343.905946037383</v>
      </c>
      <c r="D183" s="58">
        <v>29305.263157894737</v>
      </c>
      <c r="E183" s="58">
        <v>61156.787762906308</v>
      </c>
      <c r="F183" s="58">
        <v>57822.944896115638</v>
      </c>
      <c r="G183" s="58" t="s">
        <v>77</v>
      </c>
      <c r="H183" s="58" t="s">
        <v>77</v>
      </c>
      <c r="J183" s="56" t="s">
        <v>1330</v>
      </c>
      <c r="K183" s="56" t="s">
        <v>248</v>
      </c>
      <c r="L183" s="58">
        <v>106621.43636363637</v>
      </c>
      <c r="M183" s="58">
        <v>66666.666666666672</v>
      </c>
      <c r="N183" s="58">
        <v>96114.063660780623</v>
      </c>
      <c r="O183" s="58" t="s">
        <v>77</v>
      </c>
      <c r="P183" s="58">
        <v>109496.7170674971</v>
      </c>
      <c r="Q183" s="58">
        <v>141001.62185319679</v>
      </c>
      <c r="S183" s="57" t="s">
        <v>1014</v>
      </c>
      <c r="T183" s="56" t="s">
        <v>497</v>
      </c>
      <c r="U183" s="58">
        <v>63295.92439456586</v>
      </c>
      <c r="V183" s="59">
        <v>72972.972972972973</v>
      </c>
      <c r="X183" s="55" t="str">
        <f t="shared" si="2"/>
        <v>22.21</v>
      </c>
      <c r="Y183"/>
    </row>
    <row r="184" spans="1:25" x14ac:dyDescent="0.25">
      <c r="A184" s="56" t="s">
        <v>1333</v>
      </c>
      <c r="B184" s="56" t="s">
        <v>249</v>
      </c>
      <c r="C184" s="58">
        <v>47056.253780496001</v>
      </c>
      <c r="D184" s="58">
        <v>30099.779114936402</v>
      </c>
      <c r="E184" s="58">
        <v>49359.876814782227</v>
      </c>
      <c r="F184" s="58">
        <v>61406.693136698806</v>
      </c>
      <c r="G184" s="58">
        <v>65275.775356244761</v>
      </c>
      <c r="H184" s="58">
        <v>80313.630880579018</v>
      </c>
      <c r="J184" s="56" t="s">
        <v>1333</v>
      </c>
      <c r="K184" s="56" t="s">
        <v>249</v>
      </c>
      <c r="L184" s="58">
        <v>91452.44868570262</v>
      </c>
      <c r="M184" s="58">
        <v>74932.645769541239</v>
      </c>
      <c r="N184" s="58">
        <v>89411.76470588235</v>
      </c>
      <c r="O184" s="58">
        <v>95150.775510204083</v>
      </c>
      <c r="P184" s="58">
        <v>97259.063702371088</v>
      </c>
      <c r="Q184" s="58">
        <v>100569.2980926521</v>
      </c>
      <c r="S184" s="57" t="s">
        <v>1015</v>
      </c>
      <c r="T184" s="56" t="s">
        <v>498</v>
      </c>
      <c r="U184" s="58">
        <v>53023.255813953489</v>
      </c>
      <c r="V184" s="59">
        <v>72058.823529411762</v>
      </c>
      <c r="X184" s="55" t="str">
        <f t="shared" si="2"/>
        <v>22.22</v>
      </c>
      <c r="Y184"/>
    </row>
    <row r="185" spans="1:25" x14ac:dyDescent="0.25">
      <c r="A185" s="56" t="s">
        <v>1341</v>
      </c>
      <c r="B185" s="56" t="s">
        <v>250</v>
      </c>
      <c r="C185" s="58">
        <v>41338.151372516346</v>
      </c>
      <c r="D185" s="58">
        <v>23336.953570458863</v>
      </c>
      <c r="E185" s="58">
        <v>47709.285621000388</v>
      </c>
      <c r="F185" s="58">
        <v>57208.317768646491</v>
      </c>
      <c r="G185" s="58">
        <v>88675.437015678501</v>
      </c>
      <c r="H185" s="58">
        <v>66606.425702811248</v>
      </c>
      <c r="J185" s="56" t="s">
        <v>1341</v>
      </c>
      <c r="K185" s="56" t="s">
        <v>250</v>
      </c>
      <c r="L185" s="58">
        <v>83355.778690825813</v>
      </c>
      <c r="M185" s="58">
        <v>61505.148949883835</v>
      </c>
      <c r="N185" s="58">
        <v>82273.693876564692</v>
      </c>
      <c r="O185" s="58">
        <v>87613.29305135952</v>
      </c>
      <c r="P185" s="58">
        <v>95102.113636363632</v>
      </c>
      <c r="Q185" s="58">
        <v>91748.347977634156</v>
      </c>
      <c r="S185" s="57" t="s">
        <v>1016</v>
      </c>
      <c r="T185" s="56" t="s">
        <v>499</v>
      </c>
      <c r="U185" s="58">
        <v>38335.570469798658</v>
      </c>
      <c r="V185" s="59">
        <v>55792.613172086945</v>
      </c>
      <c r="X185" s="55" t="str">
        <f t="shared" si="2"/>
        <v>22.23</v>
      </c>
      <c r="Y185"/>
    </row>
    <row r="186" spans="1:25" x14ac:dyDescent="0.25">
      <c r="A186" s="56" t="s">
        <v>1349</v>
      </c>
      <c r="B186" s="56" t="s">
        <v>251</v>
      </c>
      <c r="C186" s="58">
        <v>39531.199482702876</v>
      </c>
      <c r="D186" s="58">
        <v>27065.637065637067</v>
      </c>
      <c r="E186" s="58">
        <v>34923.076923076922</v>
      </c>
      <c r="F186" s="58">
        <v>66031.29445234708</v>
      </c>
      <c r="G186" s="58">
        <v>45224.21524663677</v>
      </c>
      <c r="H186" s="58" t="s">
        <v>77</v>
      </c>
      <c r="J186" s="56" t="s">
        <v>1349</v>
      </c>
      <c r="K186" s="56" t="s">
        <v>251</v>
      </c>
      <c r="L186" s="58" t="s">
        <v>77</v>
      </c>
      <c r="M186" s="58" t="s">
        <v>77</v>
      </c>
      <c r="N186" s="58">
        <v>58181.104073003189</v>
      </c>
      <c r="O186" s="58">
        <v>58482.957012592269</v>
      </c>
      <c r="P186" s="58">
        <v>67363.758217910261</v>
      </c>
      <c r="Q186" s="58">
        <v>73790.273363000641</v>
      </c>
      <c r="S186" s="57" t="s">
        <v>1017</v>
      </c>
      <c r="T186" s="56" t="s">
        <v>500</v>
      </c>
      <c r="U186" s="58">
        <v>43063.485300383465</v>
      </c>
      <c r="V186" s="59">
        <v>58181.818181818184</v>
      </c>
      <c r="X186" s="55" t="str">
        <f t="shared" si="2"/>
        <v>22.29</v>
      </c>
      <c r="Y186"/>
    </row>
    <row r="187" spans="1:25" x14ac:dyDescent="0.25">
      <c r="A187" s="56" t="s">
        <v>1351</v>
      </c>
      <c r="B187" s="56" t="s">
        <v>252</v>
      </c>
      <c r="C187" s="58">
        <v>15609.850327676502</v>
      </c>
      <c r="D187" s="58">
        <v>6288.3792190194627</v>
      </c>
      <c r="E187" s="58">
        <v>15007.414292986301</v>
      </c>
      <c r="F187" s="58">
        <v>17377.780877327568</v>
      </c>
      <c r="G187" s="58">
        <v>24199.227136109919</v>
      </c>
      <c r="H187" s="58">
        <v>32226.497826497827</v>
      </c>
      <c r="J187" s="56" t="s">
        <v>1351</v>
      </c>
      <c r="K187" s="56" t="s">
        <v>252</v>
      </c>
      <c r="L187" s="58">
        <v>36029.356572713114</v>
      </c>
      <c r="M187" s="58">
        <v>25067.053989187531</v>
      </c>
      <c r="N187" s="58">
        <v>37139.624934355714</v>
      </c>
      <c r="O187" s="58">
        <v>38409.090909090912</v>
      </c>
      <c r="P187" s="58">
        <v>41614.90683229814</v>
      </c>
      <c r="Q187" s="58">
        <v>43538.461538461539</v>
      </c>
      <c r="S187" s="57" t="s">
        <v>1018</v>
      </c>
      <c r="T187" s="56" t="s">
        <v>144</v>
      </c>
      <c r="U187" s="58">
        <v>46665.601023017902</v>
      </c>
      <c r="V187" s="59">
        <v>75000</v>
      </c>
      <c r="X187" s="55" t="str">
        <f t="shared" si="2"/>
        <v>23</v>
      </c>
      <c r="Y187"/>
    </row>
    <row r="188" spans="1:25" x14ac:dyDescent="0.25">
      <c r="A188" s="56" t="s">
        <v>1352</v>
      </c>
      <c r="B188" s="56" t="s">
        <v>253</v>
      </c>
      <c r="C188" s="58">
        <v>20770.065789473683</v>
      </c>
      <c r="D188" s="58">
        <v>1938.4076898965625</v>
      </c>
      <c r="E188" s="58">
        <v>13549.113848002404</v>
      </c>
      <c r="F188" s="58">
        <v>19596.385542168675</v>
      </c>
      <c r="G188" s="58">
        <v>24767.025089605733</v>
      </c>
      <c r="H188" s="58">
        <v>28396.511203857532</v>
      </c>
      <c r="J188" s="56" t="s">
        <v>1352</v>
      </c>
      <c r="K188" s="56" t="s">
        <v>253</v>
      </c>
      <c r="L188" s="58">
        <v>35557.193187830322</v>
      </c>
      <c r="M188" s="58">
        <v>16854.261363636364</v>
      </c>
      <c r="N188" s="58">
        <v>27384.615384615383</v>
      </c>
      <c r="O188" s="58">
        <v>32070.808672523875</v>
      </c>
      <c r="P188" s="58" t="s">
        <v>77</v>
      </c>
      <c r="Q188" s="58">
        <v>40540.54054054054</v>
      </c>
      <c r="S188" s="57" t="s">
        <v>1019</v>
      </c>
      <c r="T188" s="56" t="s">
        <v>145</v>
      </c>
      <c r="U188" s="58">
        <v>21775.426219870664</v>
      </c>
      <c r="V188" s="59">
        <v>75941.100203741429</v>
      </c>
      <c r="X188" s="55" t="str">
        <f t="shared" si="2"/>
        <v>23.1</v>
      </c>
      <c r="Y188"/>
    </row>
    <row r="189" spans="1:25" x14ac:dyDescent="0.25">
      <c r="A189" s="56" t="s">
        <v>1355</v>
      </c>
      <c r="B189" s="56" t="s">
        <v>254</v>
      </c>
      <c r="C189" s="58">
        <v>7127.4631036310202</v>
      </c>
      <c r="D189" s="58">
        <v>4412.2636016101669</v>
      </c>
      <c r="E189" s="58">
        <v>9773.8835500282639</v>
      </c>
      <c r="F189" s="58">
        <v>12495.560554042855</v>
      </c>
      <c r="G189" s="58" t="s">
        <v>77</v>
      </c>
      <c r="H189" s="58" t="s">
        <v>77</v>
      </c>
      <c r="J189" s="56" t="s">
        <v>1355</v>
      </c>
      <c r="K189" s="56" t="s">
        <v>254</v>
      </c>
      <c r="L189" s="58">
        <v>26530.607692307691</v>
      </c>
      <c r="M189" s="58">
        <v>23582.402811022414</v>
      </c>
      <c r="N189" s="58">
        <v>27603.229041564005</v>
      </c>
      <c r="O189" s="58">
        <v>29567.7350880917</v>
      </c>
      <c r="P189" s="58">
        <v>32562.843821693761</v>
      </c>
      <c r="Q189" s="58">
        <v>42901.200152586636</v>
      </c>
      <c r="S189" s="57" t="s">
        <v>1020</v>
      </c>
      <c r="T189" s="56" t="s">
        <v>501</v>
      </c>
      <c r="U189" s="58">
        <v>14000</v>
      </c>
      <c r="V189" s="59">
        <v>84862.385321100912</v>
      </c>
      <c r="X189" s="55" t="str">
        <f t="shared" si="2"/>
        <v>23.11</v>
      </c>
      <c r="Y189"/>
    </row>
    <row r="190" spans="1:25" x14ac:dyDescent="0.25">
      <c r="A190" s="56" t="s">
        <v>1363</v>
      </c>
      <c r="B190" s="56" t="s">
        <v>255</v>
      </c>
      <c r="C190" s="58">
        <v>13097.7573026882</v>
      </c>
      <c r="D190" s="58">
        <v>12720.588235294117</v>
      </c>
      <c r="E190" s="58">
        <v>12314.8507173323</v>
      </c>
      <c r="F190" s="58">
        <v>15075.892857142857</v>
      </c>
      <c r="G190" s="58">
        <v>29760.956175298805</v>
      </c>
      <c r="H190" s="58" t="s">
        <v>77</v>
      </c>
      <c r="J190" s="56" t="s">
        <v>1363</v>
      </c>
      <c r="K190" s="56" t="s">
        <v>255</v>
      </c>
      <c r="L190" s="58">
        <v>40476.190476190473</v>
      </c>
      <c r="M190" s="58">
        <v>35000</v>
      </c>
      <c r="N190" s="58">
        <v>31553.033707865168</v>
      </c>
      <c r="O190" s="58">
        <v>36915.581657788403</v>
      </c>
      <c r="P190" s="58">
        <v>52901.214897430793</v>
      </c>
      <c r="Q190" s="58">
        <v>49425.684889054173</v>
      </c>
      <c r="S190" s="57" t="s">
        <v>1021</v>
      </c>
      <c r="T190" s="56" t="s">
        <v>502</v>
      </c>
      <c r="U190" s="58">
        <v>31528.716216216217</v>
      </c>
      <c r="V190" s="59">
        <v>58563.338626605837</v>
      </c>
      <c r="X190" s="55" t="str">
        <f t="shared" si="2"/>
        <v>23.12</v>
      </c>
      <c r="Y190"/>
    </row>
    <row r="191" spans="1:25" x14ac:dyDescent="0.25">
      <c r="A191" s="56" t="s">
        <v>1365</v>
      </c>
      <c r="B191" s="56" t="s">
        <v>256</v>
      </c>
      <c r="C191" s="58">
        <v>15672.528517110266</v>
      </c>
      <c r="D191" s="58">
        <v>7233.35597826087</v>
      </c>
      <c r="E191" s="58">
        <v>16194.184839044652</v>
      </c>
      <c r="F191" s="58" t="s">
        <v>77</v>
      </c>
      <c r="G191" s="58" t="s">
        <v>77</v>
      </c>
      <c r="H191" s="58" t="s">
        <v>77</v>
      </c>
      <c r="J191" s="56" t="s">
        <v>1365</v>
      </c>
      <c r="K191" s="56" t="s">
        <v>256</v>
      </c>
      <c r="L191" s="58">
        <v>42430.23333333333</v>
      </c>
      <c r="M191" s="58">
        <v>29437.81954091887</v>
      </c>
      <c r="N191" s="58">
        <v>41509.447289422569</v>
      </c>
      <c r="O191" s="58">
        <v>54691.291341199933</v>
      </c>
      <c r="P191" s="58">
        <v>44262.159650270216</v>
      </c>
      <c r="Q191" s="58">
        <v>63685.726093506288</v>
      </c>
      <c r="S191" s="57" t="s">
        <v>1022</v>
      </c>
      <c r="T191" s="56" t="s">
        <v>503</v>
      </c>
      <c r="U191" s="58">
        <v>-36930.232558139534</v>
      </c>
      <c r="V191" s="59">
        <v>91357.222222222219</v>
      </c>
      <c r="X191" s="55" t="str">
        <f t="shared" si="2"/>
        <v>23.13</v>
      </c>
      <c r="Y191"/>
    </row>
    <row r="192" spans="1:25" x14ac:dyDescent="0.25">
      <c r="A192" s="56" t="s">
        <v>1369</v>
      </c>
      <c r="B192" s="56" t="s">
        <v>257</v>
      </c>
      <c r="C192" s="58">
        <v>13877.835751008161</v>
      </c>
      <c r="D192" s="58">
        <v>7607.9999999999991</v>
      </c>
      <c r="E192" s="58">
        <v>21262.923170484493</v>
      </c>
      <c r="F192" s="58">
        <v>24096.950742767789</v>
      </c>
      <c r="G192" s="58" t="s">
        <v>77</v>
      </c>
      <c r="H192" s="58" t="s">
        <v>77</v>
      </c>
      <c r="J192" s="56" t="s">
        <v>1369</v>
      </c>
      <c r="K192" s="56" t="s">
        <v>257</v>
      </c>
      <c r="L192" s="58" t="s">
        <v>77</v>
      </c>
      <c r="M192" s="58">
        <v>28571.428571428572</v>
      </c>
      <c r="N192" s="58">
        <v>43087.207648448421</v>
      </c>
      <c r="O192" s="58">
        <v>44433.296305586409</v>
      </c>
      <c r="P192" s="58">
        <v>45743.497572869172</v>
      </c>
      <c r="Q192" s="58">
        <v>51831.514291135769</v>
      </c>
      <c r="S192" s="57" t="s">
        <v>1023</v>
      </c>
      <c r="T192" s="56" t="s">
        <v>504</v>
      </c>
      <c r="U192" s="58" t="s">
        <v>77</v>
      </c>
      <c r="V192" s="59" t="s">
        <v>77</v>
      </c>
      <c r="X192" s="55" t="str">
        <f t="shared" si="2"/>
        <v>23.14</v>
      </c>
      <c r="Y192"/>
    </row>
    <row r="193" spans="1:25" x14ac:dyDescent="0.25">
      <c r="A193" s="56" t="s">
        <v>1375</v>
      </c>
      <c r="B193" s="56" t="s">
        <v>258</v>
      </c>
      <c r="C193" s="58">
        <v>36303.336980306347</v>
      </c>
      <c r="D193" s="58">
        <v>5377.3950067737569</v>
      </c>
      <c r="E193" s="58">
        <v>19083.694083694085</v>
      </c>
      <c r="F193" s="58">
        <v>18299.492385786802</v>
      </c>
      <c r="G193" s="58">
        <v>22024.424612494127</v>
      </c>
      <c r="H193" s="58">
        <v>89467.050280860392</v>
      </c>
      <c r="J193" s="56" t="s">
        <v>1375</v>
      </c>
      <c r="K193" s="56" t="s">
        <v>258</v>
      </c>
      <c r="L193" s="58">
        <v>34262.442857142858</v>
      </c>
      <c r="M193" s="58">
        <v>27630.224702802396</v>
      </c>
      <c r="N193" s="58">
        <v>37130.175438596489</v>
      </c>
      <c r="O193" s="58">
        <v>42731.372127979383</v>
      </c>
      <c r="P193" s="58" t="s">
        <v>77</v>
      </c>
      <c r="Q193" s="58">
        <v>45326.036703307072</v>
      </c>
      <c r="S193" s="57" t="s">
        <v>1024</v>
      </c>
      <c r="T193" s="56" t="s">
        <v>505</v>
      </c>
      <c r="U193" s="58">
        <v>26816.479400749064</v>
      </c>
      <c r="V193" s="59">
        <v>72792.112950340801</v>
      </c>
      <c r="X193" s="55" t="str">
        <f t="shared" si="2"/>
        <v>23.19</v>
      </c>
      <c r="Y193"/>
    </row>
    <row r="194" spans="1:25" x14ac:dyDescent="0.25">
      <c r="A194" s="56" t="s">
        <v>1381</v>
      </c>
      <c r="B194" s="56" t="s">
        <v>259</v>
      </c>
      <c r="C194" s="58">
        <v>13377.544997523695</v>
      </c>
      <c r="D194" s="58">
        <v>8283.7566844919784</v>
      </c>
      <c r="E194" s="58">
        <v>17487.240180486722</v>
      </c>
      <c r="F194" s="58">
        <v>19494.304269136592</v>
      </c>
      <c r="G194" s="58">
        <v>25331.025530073563</v>
      </c>
      <c r="H194" s="58">
        <v>35184.637016206616</v>
      </c>
      <c r="J194" s="56" t="s">
        <v>1381</v>
      </c>
      <c r="K194" s="56" t="s">
        <v>259</v>
      </c>
      <c r="L194" s="58">
        <v>36956.521739130432</v>
      </c>
      <c r="M194" s="58">
        <v>30107.526881720431</v>
      </c>
      <c r="N194" s="58">
        <v>44162.22</v>
      </c>
      <c r="O194" s="58">
        <v>40000</v>
      </c>
      <c r="P194" s="58">
        <v>41587.846987534707</v>
      </c>
      <c r="Q194" s="58">
        <v>42600</v>
      </c>
      <c r="S194" s="57" t="s">
        <v>1025</v>
      </c>
      <c r="T194" s="56" t="s">
        <v>146</v>
      </c>
      <c r="U194" s="58">
        <v>24848.484848484848</v>
      </c>
      <c r="V194" s="59">
        <v>69648.493543758974</v>
      </c>
      <c r="X194" s="55" t="str">
        <f t="shared" si="2"/>
        <v>23.2</v>
      </c>
      <c r="Y194"/>
    </row>
    <row r="195" spans="1:25" x14ac:dyDescent="0.25">
      <c r="A195" s="56" t="s">
        <v>1391</v>
      </c>
      <c r="B195" s="56" t="s">
        <v>260</v>
      </c>
      <c r="C195" s="58">
        <v>473.60517500288779</v>
      </c>
      <c r="D195" s="58">
        <v>368.21475234588434</v>
      </c>
      <c r="E195" s="58">
        <v>7333.333333333333</v>
      </c>
      <c r="F195" s="58" t="s">
        <v>77</v>
      </c>
      <c r="G195" s="58" t="s">
        <v>77</v>
      </c>
      <c r="H195" s="58" t="s">
        <v>77</v>
      </c>
      <c r="J195" s="56" t="s">
        <v>1391</v>
      </c>
      <c r="K195" s="56" t="s">
        <v>260</v>
      </c>
      <c r="L195" s="58">
        <v>11771.139896373057</v>
      </c>
      <c r="M195" s="58">
        <v>10775.117766511486</v>
      </c>
      <c r="N195" s="58">
        <v>27865.157944365867</v>
      </c>
      <c r="O195" s="58">
        <v>30076.832151300237</v>
      </c>
      <c r="P195" s="58" t="s">
        <v>77</v>
      </c>
      <c r="Q195" s="58" t="s">
        <v>77</v>
      </c>
      <c r="S195" s="57" t="s">
        <v>1026</v>
      </c>
      <c r="T195" s="56" t="s">
        <v>146</v>
      </c>
      <c r="U195" s="58">
        <v>24848.484848484848</v>
      </c>
      <c r="V195" s="59">
        <v>69648.493543758974</v>
      </c>
      <c r="X195" s="55" t="str">
        <f t="shared" si="2"/>
        <v>23.20</v>
      </c>
      <c r="Y195"/>
    </row>
    <row r="196" spans="1:25" x14ac:dyDescent="0.25">
      <c r="A196" s="56" t="s">
        <v>1395</v>
      </c>
      <c r="B196" s="56" t="s">
        <v>261</v>
      </c>
      <c r="C196" s="58">
        <v>6577.6362002777096</v>
      </c>
      <c r="D196" s="58">
        <v>3112.5895598771749</v>
      </c>
      <c r="E196" s="58">
        <v>23381.535038932147</v>
      </c>
      <c r="F196" s="58">
        <v>17145.669291338581</v>
      </c>
      <c r="G196" s="58">
        <v>20949.820788530466</v>
      </c>
      <c r="H196" s="58" t="s">
        <v>77</v>
      </c>
      <c r="J196" s="56" t="s">
        <v>1395</v>
      </c>
      <c r="K196" s="56" t="s">
        <v>261</v>
      </c>
      <c r="L196" s="58">
        <v>41036.943396226416</v>
      </c>
      <c r="M196" s="58">
        <v>25525.536155379254</v>
      </c>
      <c r="N196" s="58">
        <v>48681.739130434784</v>
      </c>
      <c r="O196" s="58">
        <v>56425.401117261434</v>
      </c>
      <c r="P196" s="58">
        <v>70954.48589149995</v>
      </c>
      <c r="Q196" s="58">
        <v>50663.971735047904</v>
      </c>
      <c r="S196" s="57" t="s">
        <v>1027</v>
      </c>
      <c r="T196" s="56" t="s">
        <v>147</v>
      </c>
      <c r="U196" s="58">
        <v>65576.923076923078</v>
      </c>
      <c r="V196" s="59">
        <v>80207.575561291087</v>
      </c>
      <c r="X196" s="55" t="str">
        <f t="shared" si="2"/>
        <v>23.3</v>
      </c>
      <c r="Y196"/>
    </row>
    <row r="197" spans="1:25" x14ac:dyDescent="0.25">
      <c r="A197" s="56" t="s">
        <v>77</v>
      </c>
      <c r="B197" s="60" t="s">
        <v>262</v>
      </c>
      <c r="C197" s="58">
        <v>41390.151696415756</v>
      </c>
      <c r="D197" s="58">
        <v>23078.270121694415</v>
      </c>
      <c r="E197" s="58">
        <v>29636.166687906207</v>
      </c>
      <c r="F197" s="58">
        <v>33801.903114186855</v>
      </c>
      <c r="G197" s="58">
        <v>44450.335514870349</v>
      </c>
      <c r="H197" s="58">
        <v>93017.498588823481</v>
      </c>
      <c r="J197" s="56" t="s">
        <v>77</v>
      </c>
      <c r="K197" s="60" t="s">
        <v>262</v>
      </c>
      <c r="L197" s="58">
        <v>57953.913610439849</v>
      </c>
      <c r="M197" s="58">
        <v>35078.093302036075</v>
      </c>
      <c r="N197" s="58">
        <v>48850.930719525197</v>
      </c>
      <c r="O197" s="58">
        <v>54726.472828131729</v>
      </c>
      <c r="P197" s="58">
        <v>62670.973149530699</v>
      </c>
      <c r="Q197" s="58">
        <v>69130.676510568665</v>
      </c>
      <c r="S197" s="57" t="s">
        <v>1028</v>
      </c>
      <c r="T197" s="56" t="s">
        <v>506</v>
      </c>
      <c r="U197" s="58">
        <v>-13750</v>
      </c>
      <c r="V197" s="59">
        <v>77602.676747037185</v>
      </c>
      <c r="X197" s="55" t="str">
        <f t="shared" si="2"/>
        <v>23.31</v>
      </c>
      <c r="Y197"/>
    </row>
    <row r="198" spans="1:25" x14ac:dyDescent="0.25">
      <c r="A198" s="56" t="s">
        <v>1398</v>
      </c>
      <c r="B198" s="56" t="s">
        <v>263</v>
      </c>
      <c r="C198" s="58">
        <v>17827.727861421401</v>
      </c>
      <c r="D198" s="58">
        <v>11110.538483059208</v>
      </c>
      <c r="E198" s="58">
        <v>20687.356043156746</v>
      </c>
      <c r="F198" s="58">
        <v>25409.362975630611</v>
      </c>
      <c r="G198" s="58">
        <v>25042.523414791689</v>
      </c>
      <c r="H198" s="58">
        <v>91028.571428571435</v>
      </c>
      <c r="J198" s="56" t="s">
        <v>1398</v>
      </c>
      <c r="K198" s="56" t="s">
        <v>263</v>
      </c>
      <c r="L198" s="58">
        <v>46087.000812512342</v>
      </c>
      <c r="M198" s="58">
        <v>29104.035690347002</v>
      </c>
      <c r="N198" s="58">
        <v>40780.127355011617</v>
      </c>
      <c r="O198" s="58">
        <v>46035.332992763979</v>
      </c>
      <c r="P198" s="58">
        <v>50159.785714285717</v>
      </c>
      <c r="Q198" s="58">
        <v>61528.534090909088</v>
      </c>
      <c r="S198" s="57" t="s">
        <v>1029</v>
      </c>
      <c r="T198" s="56" t="s">
        <v>507</v>
      </c>
      <c r="U198" s="58">
        <v>66796.875</v>
      </c>
      <c r="V198" s="59">
        <v>83883.135916964995</v>
      </c>
      <c r="X198" s="55" t="str">
        <f t="shared" si="2"/>
        <v>23.32</v>
      </c>
      <c r="Y198"/>
    </row>
    <row r="199" spans="1:25" x14ac:dyDescent="0.25">
      <c r="A199" s="56" t="s">
        <v>1399</v>
      </c>
      <c r="B199" s="56" t="s">
        <v>264</v>
      </c>
      <c r="C199" s="58" t="s">
        <v>77</v>
      </c>
      <c r="D199" s="58" t="s">
        <v>77</v>
      </c>
      <c r="E199" s="58" t="s">
        <v>77</v>
      </c>
      <c r="F199" s="58" t="s">
        <v>77</v>
      </c>
      <c r="G199" s="58" t="s">
        <v>77</v>
      </c>
      <c r="H199" s="58" t="s">
        <v>77</v>
      </c>
      <c r="J199" s="56" t="s">
        <v>1399</v>
      </c>
      <c r="K199" s="56" t="s">
        <v>264</v>
      </c>
      <c r="L199" s="58">
        <v>79773.706374945541</v>
      </c>
      <c r="M199" s="58" t="s">
        <v>77</v>
      </c>
      <c r="N199" s="58" t="s">
        <v>77</v>
      </c>
      <c r="O199" s="58" t="s">
        <v>77</v>
      </c>
      <c r="P199" s="58">
        <v>59314.550042052142</v>
      </c>
      <c r="Q199" s="58">
        <v>79771.857366943223</v>
      </c>
      <c r="S199" s="57" t="s">
        <v>1030</v>
      </c>
      <c r="T199" s="56" t="s">
        <v>148</v>
      </c>
      <c r="U199" s="58">
        <v>12712.712712712713</v>
      </c>
      <c r="V199" s="59">
        <v>46478.561864925738</v>
      </c>
      <c r="X199" s="55" t="str">
        <f t="shared" si="2"/>
        <v>23.4</v>
      </c>
      <c r="Y199"/>
    </row>
    <row r="200" spans="1:25" x14ac:dyDescent="0.25">
      <c r="A200" s="56" t="s">
        <v>1401</v>
      </c>
      <c r="B200" s="56" t="s">
        <v>265</v>
      </c>
      <c r="C200" s="58" t="s">
        <v>77</v>
      </c>
      <c r="D200" s="58" t="s">
        <v>77</v>
      </c>
      <c r="E200" s="58" t="s">
        <v>77</v>
      </c>
      <c r="F200" s="58" t="s">
        <v>77</v>
      </c>
      <c r="G200" s="58" t="s">
        <v>77</v>
      </c>
      <c r="H200" s="58" t="s">
        <v>77</v>
      </c>
      <c r="J200" s="56" t="s">
        <v>1401</v>
      </c>
      <c r="K200" s="56" t="s">
        <v>265</v>
      </c>
      <c r="L200" s="58">
        <v>55506.837265093964</v>
      </c>
      <c r="M200" s="58">
        <v>102348.21428571429</v>
      </c>
      <c r="N200" s="58">
        <v>95565.80050293378</v>
      </c>
      <c r="O200" s="58">
        <v>109786.26943005182</v>
      </c>
      <c r="P200" s="58">
        <v>73575.468233565916</v>
      </c>
      <c r="Q200" s="58">
        <v>50660.637154120377</v>
      </c>
      <c r="S200" s="57" t="s">
        <v>1031</v>
      </c>
      <c r="T200" s="56" t="s">
        <v>508</v>
      </c>
      <c r="U200" s="58">
        <v>13136.41245972073</v>
      </c>
      <c r="V200" s="59">
        <v>25113.534102086516</v>
      </c>
      <c r="X200" s="55" t="str">
        <f t="shared" ref="X200:X263" si="3">TRIM(SUBSTITUTE(S200, CHAR(160), " "))</f>
        <v>23.41</v>
      </c>
      <c r="Y200"/>
    </row>
    <row r="201" spans="1:25" x14ac:dyDescent="0.25">
      <c r="A201" s="56" t="s">
        <v>1403</v>
      </c>
      <c r="B201" s="56" t="s">
        <v>266</v>
      </c>
      <c r="C201" s="58">
        <v>11209.333886229126</v>
      </c>
      <c r="D201" s="58">
        <v>8659.8317431507694</v>
      </c>
      <c r="E201" s="58">
        <v>16450.381679389313</v>
      </c>
      <c r="F201" s="58" t="s">
        <v>77</v>
      </c>
      <c r="G201" s="58">
        <v>20937.057991513437</v>
      </c>
      <c r="H201" s="58" t="s">
        <v>77</v>
      </c>
      <c r="J201" s="56" t="s">
        <v>1403</v>
      </c>
      <c r="K201" s="56" t="s">
        <v>266</v>
      </c>
      <c r="L201" s="58">
        <v>37894.25882352941</v>
      </c>
      <c r="M201" s="58">
        <v>21873.332387649367</v>
      </c>
      <c r="N201" s="58">
        <v>33806.464963484766</v>
      </c>
      <c r="O201" s="58">
        <v>37032.41349102059</v>
      </c>
      <c r="P201" s="58">
        <v>41424.392156862748</v>
      </c>
      <c r="Q201" s="58">
        <v>51485.083371037159</v>
      </c>
      <c r="S201" s="57" t="s">
        <v>1032</v>
      </c>
      <c r="T201" s="56" t="s">
        <v>509</v>
      </c>
      <c r="U201" s="58">
        <v>1935.483870967742</v>
      </c>
      <c r="V201" s="59">
        <v>60322.21510568064</v>
      </c>
      <c r="X201" s="55" t="str">
        <f t="shared" si="3"/>
        <v>23.42</v>
      </c>
      <c r="Y201"/>
    </row>
    <row r="202" spans="1:25" x14ac:dyDescent="0.25">
      <c r="A202" s="56" t="s">
        <v>1407</v>
      </c>
      <c r="B202" s="56" t="s">
        <v>267</v>
      </c>
      <c r="C202" s="58" t="s">
        <v>77</v>
      </c>
      <c r="D202" s="58" t="s">
        <v>77</v>
      </c>
      <c r="E202" s="58" t="s">
        <v>77</v>
      </c>
      <c r="F202" s="58" t="s">
        <v>77</v>
      </c>
      <c r="G202" s="58">
        <v>31434.076520781724</v>
      </c>
      <c r="H202" s="58" t="s">
        <v>77</v>
      </c>
      <c r="J202" s="56" t="s">
        <v>1407</v>
      </c>
      <c r="K202" s="56" t="s">
        <v>267</v>
      </c>
      <c r="L202" s="58" t="s">
        <v>77</v>
      </c>
      <c r="M202" s="58">
        <v>33009.442649236022</v>
      </c>
      <c r="N202" s="58">
        <v>42288.468892867699</v>
      </c>
      <c r="O202" s="58">
        <v>47086.154537743576</v>
      </c>
      <c r="P202" s="58">
        <v>51962.8</v>
      </c>
      <c r="Q202" s="58">
        <v>50000</v>
      </c>
      <c r="S202" s="57" t="s">
        <v>1033</v>
      </c>
      <c r="T202" s="56" t="s">
        <v>510</v>
      </c>
      <c r="U202" s="58" t="s">
        <v>77</v>
      </c>
      <c r="V202" s="59">
        <v>52751.807228915663</v>
      </c>
      <c r="X202" s="55" t="str">
        <f t="shared" si="3"/>
        <v>23.43</v>
      </c>
      <c r="Y202"/>
    </row>
    <row r="203" spans="1:25" x14ac:dyDescent="0.25">
      <c r="A203" s="56" t="s">
        <v>1410</v>
      </c>
      <c r="B203" s="56" t="s">
        <v>268</v>
      </c>
      <c r="C203" s="58">
        <v>482249.58949096879</v>
      </c>
      <c r="D203" s="58" t="s">
        <v>77</v>
      </c>
      <c r="E203" s="58" t="s">
        <v>77</v>
      </c>
      <c r="F203" s="58" t="s">
        <v>77</v>
      </c>
      <c r="G203" s="58" t="s">
        <v>77</v>
      </c>
      <c r="H203" s="58" t="s">
        <v>77</v>
      </c>
      <c r="J203" s="56" t="s">
        <v>1410</v>
      </c>
      <c r="K203" s="56" t="s">
        <v>268</v>
      </c>
      <c r="L203" s="58">
        <v>350335.03120740369</v>
      </c>
      <c r="M203" s="58" t="s">
        <v>77</v>
      </c>
      <c r="N203" s="58" t="s">
        <v>77</v>
      </c>
      <c r="O203" s="58">
        <v>1685800.6042296072</v>
      </c>
      <c r="P203" s="58">
        <v>536972.56857855362</v>
      </c>
      <c r="Q203" s="58">
        <v>317424.6445122193</v>
      </c>
      <c r="S203" s="57" t="s">
        <v>1034</v>
      </c>
      <c r="T203" s="56" t="s">
        <v>511</v>
      </c>
      <c r="U203" s="58">
        <v>6666.666666666667</v>
      </c>
      <c r="V203" s="59">
        <v>90564.680232558138</v>
      </c>
      <c r="X203" s="55" t="str">
        <f t="shared" si="3"/>
        <v>23.44</v>
      </c>
      <c r="Y203"/>
    </row>
    <row r="204" spans="1:25" x14ac:dyDescent="0.25">
      <c r="A204" s="56" t="s">
        <v>1412</v>
      </c>
      <c r="B204" s="56" t="s">
        <v>269</v>
      </c>
      <c r="C204" s="58">
        <v>170763.0377313146</v>
      </c>
      <c r="D204" s="58">
        <v>277089.39708939707</v>
      </c>
      <c r="E204" s="58">
        <v>55472.222222222219</v>
      </c>
      <c r="F204" s="58" t="s">
        <v>77</v>
      </c>
      <c r="G204" s="58" t="s">
        <v>77</v>
      </c>
      <c r="H204" s="58" t="s">
        <v>77</v>
      </c>
      <c r="J204" s="56" t="s">
        <v>1412</v>
      </c>
      <c r="K204" s="56" t="s">
        <v>269</v>
      </c>
      <c r="L204" s="58" t="s">
        <v>77</v>
      </c>
      <c r="M204" s="58" t="s">
        <v>77</v>
      </c>
      <c r="N204" s="58">
        <v>121580.54711246201</v>
      </c>
      <c r="O204" s="58">
        <v>151925.07804370447</v>
      </c>
      <c r="P204" s="58">
        <v>195906.07902735562</v>
      </c>
      <c r="Q204" s="58">
        <v>236134.4537815126</v>
      </c>
      <c r="S204" s="57" t="s">
        <v>1035</v>
      </c>
      <c r="T204" s="56" t="s">
        <v>512</v>
      </c>
      <c r="U204" s="58">
        <v>11612.903225806451</v>
      </c>
      <c r="V204" s="59" t="s">
        <v>77</v>
      </c>
      <c r="X204" s="55" t="str">
        <f t="shared" si="3"/>
        <v>23.49</v>
      </c>
      <c r="Y204"/>
    </row>
    <row r="205" spans="1:25" x14ac:dyDescent="0.25">
      <c r="A205" s="56" t="s">
        <v>1413</v>
      </c>
      <c r="B205" s="56" t="s">
        <v>270</v>
      </c>
      <c r="C205" s="58">
        <v>199109.24369747899</v>
      </c>
      <c r="D205" s="58" t="s">
        <v>77</v>
      </c>
      <c r="E205" s="58">
        <v>65744.680851063837</v>
      </c>
      <c r="F205" s="58" t="s">
        <v>77</v>
      </c>
      <c r="G205" s="58" t="s">
        <v>77</v>
      </c>
      <c r="H205" s="58" t="s">
        <v>77</v>
      </c>
      <c r="J205" s="56" t="s">
        <v>1413</v>
      </c>
      <c r="K205" s="56" t="s">
        <v>270</v>
      </c>
      <c r="L205" s="58">
        <v>99433.834613239014</v>
      </c>
      <c r="M205" s="58">
        <v>98295.952104369586</v>
      </c>
      <c r="N205" s="58">
        <v>72905.500705218612</v>
      </c>
      <c r="O205" s="58">
        <v>67973.718791064384</v>
      </c>
      <c r="P205" s="58">
        <v>107322.91824662521</v>
      </c>
      <c r="Q205" s="58">
        <v>102037.44254074384</v>
      </c>
      <c r="S205" s="57" t="s">
        <v>1036</v>
      </c>
      <c r="T205" s="56" t="s">
        <v>149</v>
      </c>
      <c r="U205" s="58">
        <v>125210.5530187722</v>
      </c>
      <c r="V205" s="59">
        <v>172773.21405530945</v>
      </c>
      <c r="X205" s="55" t="str">
        <f t="shared" si="3"/>
        <v>23.5</v>
      </c>
      <c r="Y205"/>
    </row>
    <row r="206" spans="1:25" x14ac:dyDescent="0.25">
      <c r="A206" s="56" t="s">
        <v>1415</v>
      </c>
      <c r="B206" s="56" t="s">
        <v>271</v>
      </c>
      <c r="C206" s="58">
        <v>132465.5172413793</v>
      </c>
      <c r="D206" s="58">
        <v>500238.09523809527</v>
      </c>
      <c r="E206" s="58">
        <v>48835.616438356163</v>
      </c>
      <c r="F206" s="58">
        <v>63816.371681415927</v>
      </c>
      <c r="G206" s="58">
        <v>79424.724602203176</v>
      </c>
      <c r="H206" s="58" t="s">
        <v>77</v>
      </c>
      <c r="J206" s="56" t="s">
        <v>1415</v>
      </c>
      <c r="K206" s="56" t="s">
        <v>271</v>
      </c>
      <c r="L206" s="58" t="s">
        <v>77</v>
      </c>
      <c r="M206" s="58">
        <v>736673.26732673263</v>
      </c>
      <c r="N206" s="58">
        <v>230461.65030897854</v>
      </c>
      <c r="O206" s="58">
        <v>259835.34769661937</v>
      </c>
      <c r="P206" s="58">
        <v>280493.6130859488</v>
      </c>
      <c r="Q206" s="58" t="s">
        <v>77</v>
      </c>
      <c r="S206" s="57" t="s">
        <v>1037</v>
      </c>
      <c r="T206" s="56" t="s">
        <v>513</v>
      </c>
      <c r="U206" s="58">
        <v>136615.92505854802</v>
      </c>
      <c r="V206" s="59" t="s">
        <v>77</v>
      </c>
      <c r="X206" s="55" t="str">
        <f t="shared" si="3"/>
        <v>23.51</v>
      </c>
      <c r="Y206"/>
    </row>
    <row r="207" spans="1:25" x14ac:dyDescent="0.25">
      <c r="A207" s="56" t="s">
        <v>1417</v>
      </c>
      <c r="B207" s="56" t="s">
        <v>272</v>
      </c>
      <c r="C207" s="58">
        <v>203255.81395348837</v>
      </c>
      <c r="D207" s="58">
        <v>203255.81395348837</v>
      </c>
      <c r="E207" s="58" t="s">
        <v>77</v>
      </c>
      <c r="F207" s="58" t="s">
        <v>77</v>
      </c>
      <c r="G207" s="58" t="s">
        <v>77</v>
      </c>
      <c r="H207" s="58" t="s">
        <v>77</v>
      </c>
      <c r="J207" s="56" t="s">
        <v>1417</v>
      </c>
      <c r="K207" s="56" t="s">
        <v>272</v>
      </c>
      <c r="L207" s="58">
        <v>62710.53298420475</v>
      </c>
      <c r="M207" s="58" t="s">
        <v>77</v>
      </c>
      <c r="N207" s="58">
        <v>50000</v>
      </c>
      <c r="O207" s="58">
        <v>47667.342799188642</v>
      </c>
      <c r="P207" s="58">
        <v>62197.248595233483</v>
      </c>
      <c r="Q207" s="58">
        <v>62418.300653594772</v>
      </c>
      <c r="S207" s="57" t="s">
        <v>1038</v>
      </c>
      <c r="T207" s="56" t="s">
        <v>514</v>
      </c>
      <c r="U207" s="58">
        <v>51140.68441064639</v>
      </c>
      <c r="V207" s="59" t="s">
        <v>77</v>
      </c>
      <c r="X207" s="55" t="str">
        <f t="shared" si="3"/>
        <v>23.52</v>
      </c>
      <c r="Y207"/>
    </row>
    <row r="208" spans="1:25" x14ac:dyDescent="0.25">
      <c r="A208" s="56" t="s">
        <v>1419</v>
      </c>
      <c r="B208" s="56" t="s">
        <v>273</v>
      </c>
      <c r="C208" s="58">
        <v>92564.102564102563</v>
      </c>
      <c r="D208" s="58" t="s">
        <v>77</v>
      </c>
      <c r="E208" s="58" t="s">
        <v>77</v>
      </c>
      <c r="F208" s="58" t="s">
        <v>77</v>
      </c>
      <c r="G208" s="58" t="s">
        <v>77</v>
      </c>
      <c r="H208" s="58" t="s">
        <v>77</v>
      </c>
      <c r="J208" s="56" t="s">
        <v>1419</v>
      </c>
      <c r="K208" s="56" t="s">
        <v>273</v>
      </c>
      <c r="L208" s="58" t="s">
        <v>77</v>
      </c>
      <c r="M208" s="58">
        <v>143190.87178460613</v>
      </c>
      <c r="N208" s="58">
        <v>126087.17948717948</v>
      </c>
      <c r="O208" s="58">
        <v>155489.18640576725</v>
      </c>
      <c r="P208" s="58" t="s">
        <v>77</v>
      </c>
      <c r="Q208" s="58">
        <v>153829.1279327136</v>
      </c>
      <c r="S208" s="57" t="s">
        <v>1039</v>
      </c>
      <c r="T208" s="56" t="s">
        <v>150</v>
      </c>
      <c r="U208" s="58">
        <v>47069.368667186282</v>
      </c>
      <c r="V208" s="59" t="s">
        <v>77</v>
      </c>
      <c r="X208" s="55" t="str">
        <f t="shared" si="3"/>
        <v>23.6</v>
      </c>
      <c r="Y208"/>
    </row>
    <row r="209" spans="1:25" x14ac:dyDescent="0.25">
      <c r="A209" s="56" t="s">
        <v>1421</v>
      </c>
      <c r="B209" s="56" t="s">
        <v>274</v>
      </c>
      <c r="C209" s="58">
        <v>165769.73684210525</v>
      </c>
      <c r="D209" s="58">
        <v>460147.0588235294</v>
      </c>
      <c r="E209" s="58">
        <v>85000</v>
      </c>
      <c r="F209" s="58" t="s">
        <v>77</v>
      </c>
      <c r="G209" s="58" t="s">
        <v>77</v>
      </c>
      <c r="H209" s="58" t="s">
        <v>77</v>
      </c>
      <c r="J209" s="56" t="s">
        <v>1421</v>
      </c>
      <c r="K209" s="56" t="s">
        <v>274</v>
      </c>
      <c r="L209" s="58">
        <v>128718.28569342532</v>
      </c>
      <c r="M209" s="58">
        <v>115328.59244727808</v>
      </c>
      <c r="N209" s="58">
        <v>378321.06715731369</v>
      </c>
      <c r="O209" s="58">
        <v>406345.93904579541</v>
      </c>
      <c r="P209" s="58">
        <v>290896.02082979569</v>
      </c>
      <c r="Q209" s="58">
        <v>107648.63109889612</v>
      </c>
      <c r="S209" s="57" t="s">
        <v>1040</v>
      </c>
      <c r="T209" s="56" t="s">
        <v>515</v>
      </c>
      <c r="U209" s="58">
        <v>35830.363506771202</v>
      </c>
      <c r="V209" s="59">
        <v>65000</v>
      </c>
      <c r="X209" s="55" t="str">
        <f t="shared" si="3"/>
        <v>23.61</v>
      </c>
      <c r="Y209"/>
    </row>
    <row r="210" spans="1:25" x14ac:dyDescent="0.25">
      <c r="A210" s="56" t="s">
        <v>1422</v>
      </c>
      <c r="B210" s="56" t="s">
        <v>275</v>
      </c>
      <c r="C210" s="58">
        <v>166559.3834995467</v>
      </c>
      <c r="D210" s="58">
        <v>501304.34782608697</v>
      </c>
      <c r="E210" s="58" t="s">
        <v>77</v>
      </c>
      <c r="F210" s="58" t="s">
        <v>77</v>
      </c>
      <c r="G210" s="58" t="s">
        <v>77</v>
      </c>
      <c r="H210" s="58" t="s">
        <v>77</v>
      </c>
      <c r="J210" s="56" t="s">
        <v>1422</v>
      </c>
      <c r="K210" s="56" t="s">
        <v>275</v>
      </c>
      <c r="L210" s="58">
        <v>128667.00977869274</v>
      </c>
      <c r="M210" s="58">
        <v>106341.21274409044</v>
      </c>
      <c r="N210" s="58">
        <v>361081.37931034481</v>
      </c>
      <c r="O210" s="58">
        <v>345414.72868217056</v>
      </c>
      <c r="P210" s="58">
        <v>312188.05440567713</v>
      </c>
      <c r="Q210" s="58">
        <v>110162.26493616709</v>
      </c>
      <c r="S210" s="57" t="s">
        <v>1041</v>
      </c>
      <c r="T210" s="56" t="s">
        <v>516</v>
      </c>
      <c r="U210" s="58">
        <v>55674.15730337079</v>
      </c>
      <c r="V210" s="59">
        <v>122600.51880674448</v>
      </c>
      <c r="X210" s="55" t="str">
        <f t="shared" si="3"/>
        <v>23.62</v>
      </c>
      <c r="Y210"/>
    </row>
    <row r="211" spans="1:25" x14ac:dyDescent="0.25">
      <c r="A211" s="56" t="s">
        <v>1424</v>
      </c>
      <c r="B211" s="56" t="s">
        <v>276</v>
      </c>
      <c r="C211" s="58">
        <v>142229.72972972973</v>
      </c>
      <c r="D211" s="58">
        <v>374090.90909090912</v>
      </c>
      <c r="E211" s="58" t="s">
        <v>77</v>
      </c>
      <c r="F211" s="58" t="s">
        <v>77</v>
      </c>
      <c r="G211" s="58" t="s">
        <v>77</v>
      </c>
      <c r="H211" s="58" t="s">
        <v>77</v>
      </c>
      <c r="J211" s="56" t="s">
        <v>1424</v>
      </c>
      <c r="K211" s="56" t="s">
        <v>276</v>
      </c>
      <c r="L211" s="58">
        <v>127867.17551245229</v>
      </c>
      <c r="M211" s="58">
        <v>160601.33630289533</v>
      </c>
      <c r="N211" s="58">
        <v>464102.2099447514</v>
      </c>
      <c r="O211" s="58">
        <v>689729.24187725631</v>
      </c>
      <c r="P211" s="58">
        <v>158464.6794610045</v>
      </c>
      <c r="Q211" s="58" t="s">
        <v>77</v>
      </c>
      <c r="S211" s="57" t="s">
        <v>1042</v>
      </c>
      <c r="T211" s="56" t="s">
        <v>517</v>
      </c>
      <c r="U211" s="58">
        <v>47563.399588759421</v>
      </c>
      <c r="V211" s="59">
        <v>69767.441860465115</v>
      </c>
      <c r="X211" s="55" t="str">
        <f t="shared" si="3"/>
        <v>23.63</v>
      </c>
      <c r="Y211"/>
    </row>
    <row r="212" spans="1:25" x14ac:dyDescent="0.25">
      <c r="A212" s="56" t="s">
        <v>1427</v>
      </c>
      <c r="B212" s="56" t="s">
        <v>277</v>
      </c>
      <c r="C212" s="58">
        <v>68474.528848652</v>
      </c>
      <c r="D212" s="58">
        <v>36715.68187931498</v>
      </c>
      <c r="E212" s="58">
        <v>52292.870905587668</v>
      </c>
      <c r="F212" s="58">
        <v>48996.640864612236</v>
      </c>
      <c r="G212" s="58">
        <v>54975.109214670323</v>
      </c>
      <c r="H212" s="58">
        <v>106587.96142334552</v>
      </c>
      <c r="J212" s="56" t="s">
        <v>1427</v>
      </c>
      <c r="K212" s="56" t="s">
        <v>277</v>
      </c>
      <c r="L212" s="58">
        <v>78000</v>
      </c>
      <c r="M212" s="58">
        <v>65637.065637065636</v>
      </c>
      <c r="N212" s="58">
        <v>72142.857142857145</v>
      </c>
      <c r="O212" s="58">
        <v>75091.674419186762</v>
      </c>
      <c r="P212" s="58">
        <v>75258.193494604566</v>
      </c>
      <c r="Q212" s="58">
        <v>86153.846153846156</v>
      </c>
      <c r="S212" s="57" t="s">
        <v>1043</v>
      </c>
      <c r="T212" s="56" t="s">
        <v>518</v>
      </c>
      <c r="U212" s="58">
        <v>64954.591321897082</v>
      </c>
      <c r="V212" s="59" t="s">
        <v>77</v>
      </c>
      <c r="X212" s="55" t="str">
        <f t="shared" si="3"/>
        <v>23.64</v>
      </c>
      <c r="Y212"/>
    </row>
    <row r="213" spans="1:25" x14ac:dyDescent="0.25">
      <c r="A213" s="56" t="s">
        <v>1428</v>
      </c>
      <c r="B213" s="56" t="s">
        <v>278</v>
      </c>
      <c r="C213" s="58">
        <v>47074.643249176726</v>
      </c>
      <c r="D213" s="58">
        <v>101282.9525483304</v>
      </c>
      <c r="E213" s="58">
        <v>43506.849315068495</v>
      </c>
      <c r="F213" s="58">
        <v>40038.809831824059</v>
      </c>
      <c r="G213" s="58" t="s">
        <v>77</v>
      </c>
      <c r="H213" s="58" t="s">
        <v>77</v>
      </c>
      <c r="J213" s="56" t="s">
        <v>1428</v>
      </c>
      <c r="K213" s="56" t="s">
        <v>278</v>
      </c>
      <c r="L213" s="58" t="s">
        <v>77</v>
      </c>
      <c r="M213" s="58">
        <v>69444.444444444438</v>
      </c>
      <c r="N213" s="58">
        <v>67914.438502673802</v>
      </c>
      <c r="O213" s="58">
        <v>72698.375323757951</v>
      </c>
      <c r="P213" s="58">
        <v>83272.198411779085</v>
      </c>
      <c r="Q213" s="58">
        <v>54464.285714285717</v>
      </c>
      <c r="S213" s="57" t="s">
        <v>1044</v>
      </c>
      <c r="T213" s="56" t="s">
        <v>519</v>
      </c>
      <c r="U213" s="58">
        <v>13333.333333333334</v>
      </c>
      <c r="V213" s="59">
        <v>87879.399884593193</v>
      </c>
      <c r="X213" s="55" t="str">
        <f t="shared" si="3"/>
        <v>23.65</v>
      </c>
      <c r="Y213"/>
    </row>
    <row r="214" spans="1:25" x14ac:dyDescent="0.25">
      <c r="A214" s="56" t="s">
        <v>1430</v>
      </c>
      <c r="B214" s="56" t="s">
        <v>279</v>
      </c>
      <c r="C214" s="58">
        <v>70155.411376716322</v>
      </c>
      <c r="D214" s="58">
        <v>33245.464852607707</v>
      </c>
      <c r="E214" s="58">
        <v>53139.688407710586</v>
      </c>
      <c r="F214" s="58">
        <v>50136.648007902535</v>
      </c>
      <c r="G214" s="58" t="s">
        <v>77</v>
      </c>
      <c r="H214" s="58" t="s">
        <v>77</v>
      </c>
      <c r="J214" s="56" t="s">
        <v>1430</v>
      </c>
      <c r="K214" s="56" t="s">
        <v>279</v>
      </c>
      <c r="L214" s="58">
        <v>81339.712918660283</v>
      </c>
      <c r="M214" s="58" t="s">
        <v>77</v>
      </c>
      <c r="N214" s="58">
        <v>73705.603197069358</v>
      </c>
      <c r="O214" s="58">
        <v>74021.970543916788</v>
      </c>
      <c r="P214" s="58">
        <v>74128.344358232804</v>
      </c>
      <c r="Q214" s="58">
        <v>90683.871320863153</v>
      </c>
      <c r="S214" s="57" t="s">
        <v>1045</v>
      </c>
      <c r="T214" s="56" t="s">
        <v>520</v>
      </c>
      <c r="U214" s="58">
        <v>22809.278350515466</v>
      </c>
      <c r="V214" s="59">
        <v>56093.264248704661</v>
      </c>
      <c r="X214" s="55" t="str">
        <f t="shared" si="3"/>
        <v>23.69</v>
      </c>
      <c r="Y214"/>
    </row>
    <row r="215" spans="1:25" x14ac:dyDescent="0.25">
      <c r="A215" s="56" t="s">
        <v>1436</v>
      </c>
      <c r="B215" s="56" t="s">
        <v>280</v>
      </c>
      <c r="C215" s="58">
        <v>15924.321860041031</v>
      </c>
      <c r="D215" s="58">
        <v>6877.611206684689</v>
      </c>
      <c r="E215" s="58">
        <v>12914.512922465206</v>
      </c>
      <c r="F215" s="58">
        <v>14155.639571518588</v>
      </c>
      <c r="G215" s="58" t="s">
        <v>77</v>
      </c>
      <c r="H215" s="58" t="s">
        <v>77</v>
      </c>
      <c r="J215" s="56" t="s">
        <v>1436</v>
      </c>
      <c r="K215" s="56" t="s">
        <v>280</v>
      </c>
      <c r="L215" s="58" t="s">
        <v>77</v>
      </c>
      <c r="M215" s="58">
        <v>17256.564663471385</v>
      </c>
      <c r="N215" s="58">
        <v>31408.406524466751</v>
      </c>
      <c r="O215" s="58">
        <v>32873.341122195263</v>
      </c>
      <c r="P215" s="58">
        <v>28714.151805313304</v>
      </c>
      <c r="Q215" s="58">
        <v>38066.039715135965</v>
      </c>
      <c r="S215" s="57" t="s">
        <v>1046</v>
      </c>
      <c r="T215" s="56" t="s">
        <v>151</v>
      </c>
      <c r="U215" s="58">
        <v>26779.436779436779</v>
      </c>
      <c r="V215" s="59">
        <v>42459.314865129825</v>
      </c>
      <c r="X215" s="55" t="str">
        <f t="shared" si="3"/>
        <v>23.7</v>
      </c>
      <c r="Y215"/>
    </row>
    <row r="216" spans="1:25" x14ac:dyDescent="0.25">
      <c r="A216" s="56" t="s">
        <v>1437</v>
      </c>
      <c r="B216" s="56" t="s">
        <v>281</v>
      </c>
      <c r="C216" s="58">
        <v>25117.804950790338</v>
      </c>
      <c r="D216" s="58">
        <v>3333.3333333333335</v>
      </c>
      <c r="E216" s="58" t="s">
        <v>77</v>
      </c>
      <c r="F216" s="58" t="s">
        <v>77</v>
      </c>
      <c r="G216" s="58" t="s">
        <v>77</v>
      </c>
      <c r="H216" s="58" t="s">
        <v>77</v>
      </c>
      <c r="J216" s="56" t="s">
        <v>1437</v>
      </c>
      <c r="K216" s="56" t="s">
        <v>281</v>
      </c>
      <c r="L216" s="58">
        <v>35082.458770614692</v>
      </c>
      <c r="M216" s="58" t="s">
        <v>77</v>
      </c>
      <c r="N216" s="58" t="s">
        <v>77</v>
      </c>
      <c r="O216" s="58" t="s">
        <v>77</v>
      </c>
      <c r="P216" s="58" t="s">
        <v>77</v>
      </c>
      <c r="Q216" s="58">
        <v>35030.959915373722</v>
      </c>
      <c r="S216" s="57" t="s">
        <v>1047</v>
      </c>
      <c r="T216" s="56" t="s">
        <v>151</v>
      </c>
      <c r="U216" s="58">
        <v>26779.436779436779</v>
      </c>
      <c r="V216" s="59">
        <v>42459.314865129825</v>
      </c>
      <c r="X216" s="55" t="str">
        <f t="shared" si="3"/>
        <v>23.70</v>
      </c>
      <c r="Y216"/>
    </row>
    <row r="217" spans="1:25" x14ac:dyDescent="0.25">
      <c r="A217" s="56" t="s">
        <v>1439</v>
      </c>
      <c r="B217" s="56" t="s">
        <v>282</v>
      </c>
      <c r="C217" s="58">
        <v>14582.263050198093</v>
      </c>
      <c r="D217" s="58">
        <v>6897.3186704559494</v>
      </c>
      <c r="E217" s="58" t="s">
        <v>77</v>
      </c>
      <c r="F217" s="58" t="s">
        <v>77</v>
      </c>
      <c r="G217" s="58" t="s">
        <v>77</v>
      </c>
      <c r="H217" s="58" t="s">
        <v>77</v>
      </c>
      <c r="J217" s="56" t="s">
        <v>1439</v>
      </c>
      <c r="K217" s="56" t="s">
        <v>282</v>
      </c>
      <c r="L217" s="58">
        <v>34294.801923866376</v>
      </c>
      <c r="M217" s="58">
        <v>17223.227861849249</v>
      </c>
      <c r="N217" s="58">
        <v>31435.500125976316</v>
      </c>
      <c r="O217" s="58">
        <v>32860.168218684288</v>
      </c>
      <c r="P217" s="58">
        <v>28662.520739582462</v>
      </c>
      <c r="Q217" s="58">
        <v>41893.358076415134</v>
      </c>
      <c r="S217" s="57" t="s">
        <v>1048</v>
      </c>
      <c r="T217" s="56" t="s">
        <v>152</v>
      </c>
      <c r="U217" s="58">
        <v>58426.829268292684</v>
      </c>
      <c r="V217" s="59">
        <v>84544.946236559146</v>
      </c>
      <c r="X217" s="55" t="str">
        <f t="shared" si="3"/>
        <v>23.9</v>
      </c>
      <c r="Y217"/>
    </row>
    <row r="218" spans="1:25" x14ac:dyDescent="0.25">
      <c r="A218" s="56" t="s">
        <v>77</v>
      </c>
      <c r="B218" s="60" t="s">
        <v>283</v>
      </c>
      <c r="C218" s="58">
        <v>12099.224913018017</v>
      </c>
      <c r="D218" s="58">
        <v>5933.0106385732406</v>
      </c>
      <c r="E218" s="58">
        <v>7467.1894318565001</v>
      </c>
      <c r="F218" s="58">
        <v>9649.1017748712748</v>
      </c>
      <c r="G218" s="58">
        <v>20547.768783033385</v>
      </c>
      <c r="H218" s="58">
        <v>39258.818302976455</v>
      </c>
      <c r="J218" s="56" t="s">
        <v>77</v>
      </c>
      <c r="K218" s="60" t="s">
        <v>283</v>
      </c>
      <c r="L218" s="58">
        <v>28315.827858619185</v>
      </c>
      <c r="M218" s="58">
        <v>22045.454545454544</v>
      </c>
      <c r="N218" s="58">
        <v>26455.026455026455</v>
      </c>
      <c r="O218" s="58">
        <v>29341.31736526946</v>
      </c>
      <c r="P218" s="58">
        <v>36198.697818008623</v>
      </c>
      <c r="Q218" s="58">
        <v>38418.0790960452</v>
      </c>
      <c r="S218" s="57" t="s">
        <v>1049</v>
      </c>
      <c r="T218" s="56" t="s">
        <v>521</v>
      </c>
      <c r="U218" s="58">
        <v>111891.89189189189</v>
      </c>
      <c r="V218" s="59">
        <v>71294.28571428571</v>
      </c>
      <c r="X218" s="55" t="str">
        <f t="shared" si="3"/>
        <v>23.91</v>
      </c>
      <c r="Y218"/>
    </row>
    <row r="219" spans="1:25" x14ac:dyDescent="0.25">
      <c r="A219" s="56" t="s">
        <v>1441</v>
      </c>
      <c r="B219" s="56" t="s">
        <v>284</v>
      </c>
      <c r="C219" s="58">
        <v>28104.959938031032</v>
      </c>
      <c r="D219" s="58">
        <v>15348.986310864668</v>
      </c>
      <c r="E219" s="58">
        <v>21868.257261410788</v>
      </c>
      <c r="F219" s="58">
        <v>25192.493496841322</v>
      </c>
      <c r="G219" s="58">
        <v>32510.706907845015</v>
      </c>
      <c r="H219" s="58">
        <v>43701.813795982744</v>
      </c>
      <c r="J219" s="56" t="s">
        <v>1441</v>
      </c>
      <c r="K219" s="56" t="s">
        <v>284</v>
      </c>
      <c r="L219" s="58">
        <v>42900.166089019556</v>
      </c>
      <c r="M219" s="58">
        <v>31304.347826086956</v>
      </c>
      <c r="N219" s="58">
        <v>40000</v>
      </c>
      <c r="O219" s="58" t="s">
        <v>77</v>
      </c>
      <c r="P219" s="58" t="s">
        <v>77</v>
      </c>
      <c r="Q219" s="58" t="s">
        <v>77</v>
      </c>
      <c r="S219" s="57" t="s">
        <v>1050</v>
      </c>
      <c r="T219" s="56" t="s">
        <v>522</v>
      </c>
      <c r="U219" s="58">
        <v>51635.738831615119</v>
      </c>
      <c r="V219" s="59">
        <v>89166.398184594262</v>
      </c>
      <c r="X219" s="55" t="str">
        <f t="shared" si="3"/>
        <v>23.99</v>
      </c>
      <c r="Y219"/>
    </row>
    <row r="220" spans="1:25" x14ac:dyDescent="0.25">
      <c r="A220" s="56" t="s">
        <v>1442</v>
      </c>
      <c r="B220" s="56" t="s">
        <v>285</v>
      </c>
      <c r="C220" s="58">
        <v>34002.194523059217</v>
      </c>
      <c r="D220" s="58">
        <v>24143.358623032498</v>
      </c>
      <c r="E220" s="58">
        <v>24682.424704536788</v>
      </c>
      <c r="F220" s="58">
        <v>27705.481041444284</v>
      </c>
      <c r="G220" s="58" t="s">
        <v>77</v>
      </c>
      <c r="H220" s="58" t="s">
        <v>77</v>
      </c>
      <c r="J220" s="56" t="s">
        <v>1442</v>
      </c>
      <c r="K220" s="56" t="s">
        <v>285</v>
      </c>
      <c r="L220" s="58">
        <v>45000</v>
      </c>
      <c r="M220" s="58">
        <v>38355.661081512364</v>
      </c>
      <c r="N220" s="58">
        <v>40423.828292015518</v>
      </c>
      <c r="O220" s="58">
        <v>42136.047621692094</v>
      </c>
      <c r="P220" s="58">
        <v>46483.116554321343</v>
      </c>
      <c r="Q220" s="58">
        <v>54010.14253332821</v>
      </c>
      <c r="S220" s="57" t="s">
        <v>1051</v>
      </c>
      <c r="T220" s="56" t="s">
        <v>153</v>
      </c>
      <c r="U220" s="58">
        <v>137253.65543547363</v>
      </c>
      <c r="V220" s="59">
        <v>83763.359728506781</v>
      </c>
      <c r="X220" s="55" t="str">
        <f t="shared" si="3"/>
        <v>24</v>
      </c>
      <c r="Y220"/>
    </row>
    <row r="221" spans="1:25" x14ac:dyDescent="0.25">
      <c r="A221" s="56" t="s">
        <v>1444</v>
      </c>
      <c r="B221" s="56" t="s">
        <v>286</v>
      </c>
      <c r="C221" s="58">
        <v>12824.265749217642</v>
      </c>
      <c r="D221" s="58">
        <v>11428.277370384665</v>
      </c>
      <c r="E221" s="58">
        <v>16383.13209587313</v>
      </c>
      <c r="F221" s="58">
        <v>15713.028169014084</v>
      </c>
      <c r="G221" s="58" t="s">
        <v>77</v>
      </c>
      <c r="H221" s="58" t="s">
        <v>77</v>
      </c>
      <c r="J221" s="56" t="s">
        <v>1444</v>
      </c>
      <c r="K221" s="56" t="s">
        <v>286</v>
      </c>
      <c r="L221" s="58">
        <v>29966.479166666668</v>
      </c>
      <c r="M221" s="58">
        <v>23062.355600279629</v>
      </c>
      <c r="N221" s="58">
        <v>35766.846828978036</v>
      </c>
      <c r="O221" s="58">
        <v>39422.683697586108</v>
      </c>
      <c r="P221" s="58">
        <v>46973.501577287068</v>
      </c>
      <c r="Q221" s="58">
        <v>49484.676762124975</v>
      </c>
      <c r="S221" s="57" t="s">
        <v>1052</v>
      </c>
      <c r="T221" s="56" t="s">
        <v>154</v>
      </c>
      <c r="U221" s="58">
        <v>79045.031055900618</v>
      </c>
      <c r="V221" s="59">
        <v>82572.114011538244</v>
      </c>
      <c r="X221" s="55" t="str">
        <f t="shared" si="3"/>
        <v>24.1</v>
      </c>
      <c r="Y221"/>
    </row>
    <row r="222" spans="1:25" x14ac:dyDescent="0.25">
      <c r="A222" s="56" t="s">
        <v>1446</v>
      </c>
      <c r="B222" s="56" t="s">
        <v>287</v>
      </c>
      <c r="C222" s="58">
        <v>10732.157506152584</v>
      </c>
      <c r="D222" s="58">
        <v>10252.600297176819</v>
      </c>
      <c r="E222" s="58">
        <v>11029.126213592233</v>
      </c>
      <c r="F222" s="58" t="s">
        <v>77</v>
      </c>
      <c r="G222" s="58" t="s">
        <v>77</v>
      </c>
      <c r="H222" s="58" t="s">
        <v>77</v>
      </c>
      <c r="J222" s="56" t="s">
        <v>1446</v>
      </c>
      <c r="K222" s="56" t="s">
        <v>287</v>
      </c>
      <c r="L222" s="58" t="s">
        <v>77</v>
      </c>
      <c r="M222" s="58">
        <v>47092.628999629596</v>
      </c>
      <c r="N222" s="58">
        <v>50289.223454833598</v>
      </c>
      <c r="O222" s="58">
        <v>58004.290566712356</v>
      </c>
      <c r="P222" s="58">
        <v>61166.088133199984</v>
      </c>
      <c r="Q222" s="58">
        <v>70813.239612065125</v>
      </c>
      <c r="S222" s="57" t="s">
        <v>1053</v>
      </c>
      <c r="T222" s="56" t="s">
        <v>154</v>
      </c>
      <c r="U222" s="58">
        <v>79045.031055900618</v>
      </c>
      <c r="V222" s="59">
        <v>82572.114011538244</v>
      </c>
      <c r="X222" s="55" t="str">
        <f t="shared" si="3"/>
        <v>24.10</v>
      </c>
      <c r="Y222"/>
    </row>
    <row r="223" spans="1:25" x14ac:dyDescent="0.25">
      <c r="A223" s="56" t="s">
        <v>1448</v>
      </c>
      <c r="B223" s="56" t="s">
        <v>288</v>
      </c>
      <c r="C223" s="58">
        <v>14382.314694408322</v>
      </c>
      <c r="D223" s="58">
        <v>16274.50980392157</v>
      </c>
      <c r="E223" s="58">
        <v>13069.30693069307</v>
      </c>
      <c r="F223" s="58" t="s">
        <v>77</v>
      </c>
      <c r="G223" s="58" t="s">
        <v>77</v>
      </c>
      <c r="H223" s="58" t="s">
        <v>77</v>
      </c>
      <c r="J223" s="56" t="s">
        <v>1448</v>
      </c>
      <c r="K223" s="56" t="s">
        <v>288</v>
      </c>
      <c r="L223" s="58">
        <v>31600</v>
      </c>
      <c r="M223" s="58">
        <v>28333.333333333332</v>
      </c>
      <c r="N223" s="58">
        <v>36158.192090395482</v>
      </c>
      <c r="O223" s="58">
        <v>41964.285714285717</v>
      </c>
      <c r="P223" s="58">
        <v>36417.910447761191</v>
      </c>
      <c r="Q223" s="58">
        <v>33141.21037463977</v>
      </c>
      <c r="S223" s="57" t="s">
        <v>1054</v>
      </c>
      <c r="T223" s="56" t="s">
        <v>155</v>
      </c>
      <c r="U223" s="58">
        <v>115201.3057671382</v>
      </c>
      <c r="V223" s="59">
        <v>81995.231239877627</v>
      </c>
      <c r="X223" s="55" t="str">
        <f t="shared" si="3"/>
        <v>24.2</v>
      </c>
      <c r="Y223"/>
    </row>
    <row r="224" spans="1:25" x14ac:dyDescent="0.25">
      <c r="A224" s="56" t="s">
        <v>1450</v>
      </c>
      <c r="B224" s="56" t="s">
        <v>289</v>
      </c>
      <c r="C224" s="58">
        <v>5731.2441011614692</v>
      </c>
      <c r="D224" s="58">
        <v>2811.6240062497127</v>
      </c>
      <c r="E224" s="58">
        <v>5363.2347480809594</v>
      </c>
      <c r="F224" s="58">
        <v>6659.7102609366848</v>
      </c>
      <c r="G224" s="58">
        <v>8683.2680936120578</v>
      </c>
      <c r="H224" s="58">
        <v>24704.809664919077</v>
      </c>
      <c r="J224" s="56" t="s">
        <v>1450</v>
      </c>
      <c r="K224" s="56" t="s">
        <v>289</v>
      </c>
      <c r="L224" s="58">
        <v>23761.455440731977</v>
      </c>
      <c r="M224" s="58">
        <v>20307.511163787105</v>
      </c>
      <c r="N224" s="58">
        <v>23322.888534444959</v>
      </c>
      <c r="O224" s="58">
        <v>25000</v>
      </c>
      <c r="P224" s="58">
        <v>28539.823008849558</v>
      </c>
      <c r="Q224" s="58">
        <v>30636.276153566854</v>
      </c>
      <c r="S224" s="57" t="s">
        <v>1055</v>
      </c>
      <c r="T224" s="56" t="s">
        <v>155</v>
      </c>
      <c r="U224" s="58">
        <v>115201.3057671382</v>
      </c>
      <c r="V224" s="59">
        <v>81995.231239877627</v>
      </c>
      <c r="X224" s="55" t="str">
        <f t="shared" si="3"/>
        <v>24.20</v>
      </c>
      <c r="Y224"/>
    </row>
    <row r="225" spans="1:25" x14ac:dyDescent="0.25">
      <c r="A225" s="56" t="s">
        <v>1451</v>
      </c>
      <c r="B225" s="56" t="s">
        <v>290</v>
      </c>
      <c r="C225" s="58">
        <v>7104.3691185264115</v>
      </c>
      <c r="D225" s="58">
        <v>4119.8903713775817</v>
      </c>
      <c r="E225" s="58">
        <v>6597.7054730110976</v>
      </c>
      <c r="F225" s="58">
        <v>8004.310967679784</v>
      </c>
      <c r="G225" s="58">
        <v>10156.116022589515</v>
      </c>
      <c r="H225" s="58">
        <v>23790.575916230366</v>
      </c>
      <c r="J225" s="56" t="s">
        <v>1451</v>
      </c>
      <c r="K225" s="56" t="s">
        <v>290</v>
      </c>
      <c r="L225" s="58">
        <v>24866.440367259645</v>
      </c>
      <c r="M225" s="58">
        <v>22015.941666666666</v>
      </c>
      <c r="N225" s="58">
        <v>24053.235616372458</v>
      </c>
      <c r="O225" s="58">
        <v>25975.880032456324</v>
      </c>
      <c r="P225" s="58">
        <v>29673.723917471078</v>
      </c>
      <c r="Q225" s="58">
        <v>31304.07251364454</v>
      </c>
      <c r="S225" s="57" t="s">
        <v>1056</v>
      </c>
      <c r="T225" s="56" t="s">
        <v>156</v>
      </c>
      <c r="U225" s="58">
        <v>49133.126934984517</v>
      </c>
      <c r="V225" s="59">
        <v>73670.373007613525</v>
      </c>
      <c r="X225" s="55" t="str">
        <f t="shared" si="3"/>
        <v>24.3</v>
      </c>
      <c r="Y225"/>
    </row>
    <row r="226" spans="1:25" x14ac:dyDescent="0.25">
      <c r="A226" s="56" t="s">
        <v>1453</v>
      </c>
      <c r="B226" s="56" t="s">
        <v>291</v>
      </c>
      <c r="C226" s="58">
        <v>13032.873806998939</v>
      </c>
      <c r="D226" s="58">
        <v>1910.2496944298935</v>
      </c>
      <c r="E226" s="58">
        <v>7957.9375848032569</v>
      </c>
      <c r="F226" s="58">
        <v>13286.410395235516</v>
      </c>
      <c r="G226" s="58">
        <v>16992.139015308232</v>
      </c>
      <c r="H226" s="58">
        <v>26425.755584756898</v>
      </c>
      <c r="J226" s="56" t="s">
        <v>1453</v>
      </c>
      <c r="K226" s="56" t="s">
        <v>291</v>
      </c>
      <c r="L226" s="58">
        <v>27417.594987768436</v>
      </c>
      <c r="M226" s="58">
        <v>23237.666666666664</v>
      </c>
      <c r="N226" s="58">
        <v>25416.666666666668</v>
      </c>
      <c r="O226" s="58">
        <v>25000</v>
      </c>
      <c r="P226" s="58">
        <v>27338.129496402878</v>
      </c>
      <c r="Q226" s="58">
        <v>29849.76697828151</v>
      </c>
      <c r="S226" s="57" t="s">
        <v>1057</v>
      </c>
      <c r="T226" s="56" t="s">
        <v>523</v>
      </c>
      <c r="U226" s="58">
        <v>27741.935483870966</v>
      </c>
      <c r="V226" s="59">
        <v>88745.040718312797</v>
      </c>
      <c r="X226" s="55" t="str">
        <f t="shared" si="3"/>
        <v>24.31</v>
      </c>
      <c r="Y226"/>
    </row>
    <row r="227" spans="1:25" x14ac:dyDescent="0.25">
      <c r="A227" s="56" t="s">
        <v>1456</v>
      </c>
      <c r="B227" s="56" t="s">
        <v>292</v>
      </c>
      <c r="C227" s="58">
        <v>3139.8806602940313</v>
      </c>
      <c r="D227" s="58">
        <v>1222.0949814752441</v>
      </c>
      <c r="E227" s="58">
        <v>3347.3924868934528</v>
      </c>
      <c r="F227" s="58">
        <v>4408.119502798575</v>
      </c>
      <c r="G227" s="58">
        <v>5746.1024498886418</v>
      </c>
      <c r="H227" s="58" t="s">
        <v>77</v>
      </c>
      <c r="J227" s="56" t="s">
        <v>1456</v>
      </c>
      <c r="K227" s="56" t="s">
        <v>292</v>
      </c>
      <c r="L227" s="58">
        <v>17958.560307498246</v>
      </c>
      <c r="M227" s="58">
        <v>16866.425557130533</v>
      </c>
      <c r="N227" s="58">
        <v>18581.013513513513</v>
      </c>
      <c r="O227" s="58">
        <v>18924.636132868818</v>
      </c>
      <c r="P227" s="58">
        <v>22591.565040650406</v>
      </c>
      <c r="Q227" s="58">
        <v>29672.099527437553</v>
      </c>
      <c r="S227" s="57" t="s">
        <v>1058</v>
      </c>
      <c r="T227" s="56" t="s">
        <v>524</v>
      </c>
      <c r="U227" s="58">
        <v>51360.544217687078</v>
      </c>
      <c r="V227" s="59" t="s">
        <v>77</v>
      </c>
      <c r="X227" s="55" t="str">
        <f t="shared" si="3"/>
        <v>24.32</v>
      </c>
      <c r="Y227"/>
    </row>
    <row r="228" spans="1:25" x14ac:dyDescent="0.25">
      <c r="A228" s="56" t="s">
        <v>77</v>
      </c>
      <c r="B228" s="60" t="s">
        <v>293</v>
      </c>
      <c r="C228" s="58">
        <v>56162.18856863703</v>
      </c>
      <c r="D228" s="58">
        <v>25455.348996350363</v>
      </c>
      <c r="E228" s="58">
        <v>36539.269766220124</v>
      </c>
      <c r="F228" s="58">
        <v>42511.920980926428</v>
      </c>
      <c r="G228" s="58">
        <v>47913.846429692057</v>
      </c>
      <c r="H228" s="58">
        <v>99979.914076884452</v>
      </c>
      <c r="J228" s="56" t="s">
        <v>77</v>
      </c>
      <c r="K228" s="60" t="s">
        <v>293</v>
      </c>
      <c r="L228" s="58">
        <v>97136.336197833647</v>
      </c>
      <c r="M228" s="58">
        <v>54902.39805727006</v>
      </c>
      <c r="N228" s="58">
        <v>69735.435794537116</v>
      </c>
      <c r="O228" s="58">
        <v>75197.696095751584</v>
      </c>
      <c r="P228" s="58">
        <v>94367.251521407466</v>
      </c>
      <c r="Q228" s="58">
        <v>129298.26265309226</v>
      </c>
      <c r="S228" s="57" t="s">
        <v>1059</v>
      </c>
      <c r="T228" s="56" t="s">
        <v>525</v>
      </c>
      <c r="U228" s="58">
        <v>51070.615034168564</v>
      </c>
      <c r="V228" s="59">
        <v>68551.239812727581</v>
      </c>
      <c r="X228" s="55" t="str">
        <f t="shared" si="3"/>
        <v>24.33</v>
      </c>
      <c r="Y228"/>
    </row>
    <row r="229" spans="1:25" x14ac:dyDescent="0.25">
      <c r="A229" s="56" t="s">
        <v>1458</v>
      </c>
      <c r="B229" s="56" t="s">
        <v>294</v>
      </c>
      <c r="C229" s="58">
        <v>28485.21528618364</v>
      </c>
      <c r="D229" s="58">
        <v>20989.390574882804</v>
      </c>
      <c r="E229" s="58">
        <v>26164.753544902094</v>
      </c>
      <c r="F229" s="58">
        <v>40924.329501915709</v>
      </c>
      <c r="G229" s="58" t="s">
        <v>77</v>
      </c>
      <c r="H229" s="58" t="s">
        <v>77</v>
      </c>
      <c r="J229" s="56" t="s">
        <v>1458</v>
      </c>
      <c r="K229" s="56" t="s">
        <v>294</v>
      </c>
      <c r="L229" s="58" t="s">
        <v>77</v>
      </c>
      <c r="M229" s="58">
        <v>44684.692307692305</v>
      </c>
      <c r="N229" s="58" t="s">
        <v>77</v>
      </c>
      <c r="O229" s="58">
        <v>73519.684927416718</v>
      </c>
      <c r="P229" s="58">
        <v>100446.94117647059</v>
      </c>
      <c r="Q229" s="58" t="s">
        <v>77</v>
      </c>
      <c r="S229" s="57" t="s">
        <v>1060</v>
      </c>
      <c r="T229" s="56" t="s">
        <v>526</v>
      </c>
      <c r="U229" s="58">
        <v>31724.137931034482</v>
      </c>
      <c r="V229" s="59">
        <v>76869.900868497236</v>
      </c>
      <c r="X229" s="55" t="str">
        <f t="shared" si="3"/>
        <v>24.34</v>
      </c>
      <c r="Y229"/>
    </row>
    <row r="230" spans="1:25" x14ac:dyDescent="0.25">
      <c r="A230" s="56" t="s">
        <v>1459</v>
      </c>
      <c r="B230" s="56" t="s">
        <v>295</v>
      </c>
      <c r="C230" s="58">
        <v>26961.727183513249</v>
      </c>
      <c r="D230" s="58">
        <v>19443.328550932569</v>
      </c>
      <c r="E230" s="58">
        <v>24856.72299779574</v>
      </c>
      <c r="F230" s="58">
        <v>40362.277170787806</v>
      </c>
      <c r="G230" s="58" t="s">
        <v>77</v>
      </c>
      <c r="H230" s="58" t="s">
        <v>77</v>
      </c>
      <c r="J230" s="56" t="s">
        <v>1459</v>
      </c>
      <c r="K230" s="56" t="s">
        <v>295</v>
      </c>
      <c r="L230" s="58" t="s">
        <v>77</v>
      </c>
      <c r="M230" s="58">
        <v>32685.079261317209</v>
      </c>
      <c r="N230" s="58">
        <v>48580.45112781955</v>
      </c>
      <c r="O230" s="58">
        <v>54922.589725545389</v>
      </c>
      <c r="P230" s="58">
        <v>64923.297397648435</v>
      </c>
      <c r="Q230" s="58">
        <v>69050.023580974943</v>
      </c>
      <c r="S230" s="57" t="s">
        <v>1061</v>
      </c>
      <c r="T230" s="56" t="s">
        <v>157</v>
      </c>
      <c r="U230" s="58">
        <v>172663.0206142196</v>
      </c>
      <c r="V230" s="59">
        <v>109677.88083259818</v>
      </c>
      <c r="X230" s="55" t="str">
        <f t="shared" si="3"/>
        <v>24.4</v>
      </c>
      <c r="Y230"/>
    </row>
    <row r="231" spans="1:25" x14ac:dyDescent="0.25">
      <c r="A231" s="56" t="s">
        <v>1465</v>
      </c>
      <c r="B231" s="56" t="s">
        <v>296</v>
      </c>
      <c r="C231" s="58">
        <v>39774.70930232558</v>
      </c>
      <c r="D231" s="58">
        <v>30457.74647887324</v>
      </c>
      <c r="E231" s="58">
        <v>40916.666666666664</v>
      </c>
      <c r="F231" s="58">
        <v>43724.928366762178</v>
      </c>
      <c r="G231" s="58">
        <v>50884.955752212387</v>
      </c>
      <c r="H231" s="58" t="s">
        <v>77</v>
      </c>
      <c r="J231" s="56" t="s">
        <v>1465</v>
      </c>
      <c r="K231" s="56" t="s">
        <v>296</v>
      </c>
      <c r="L231" s="58" t="s">
        <v>77</v>
      </c>
      <c r="M231" s="58" t="s">
        <v>77</v>
      </c>
      <c r="N231" s="58">
        <v>93213.18681318681</v>
      </c>
      <c r="O231" s="58">
        <v>94099.200287537067</v>
      </c>
      <c r="P231" s="58">
        <v>139046.99248120299</v>
      </c>
      <c r="Q231" s="58" t="s">
        <v>77</v>
      </c>
      <c r="S231" s="57" t="s">
        <v>1062</v>
      </c>
      <c r="T231" s="56" t="s">
        <v>527</v>
      </c>
      <c r="U231" s="58">
        <v>12000</v>
      </c>
      <c r="V231" s="59" t="s">
        <v>77</v>
      </c>
      <c r="X231" s="55" t="str">
        <f t="shared" si="3"/>
        <v>24.41</v>
      </c>
      <c r="Y231"/>
    </row>
    <row r="232" spans="1:25" x14ac:dyDescent="0.25">
      <c r="A232" s="56" t="s">
        <v>1468</v>
      </c>
      <c r="B232" s="56" t="s">
        <v>297</v>
      </c>
      <c r="C232" s="58">
        <v>18975.45434798349</v>
      </c>
      <c r="D232" s="58">
        <v>19742.37768848972</v>
      </c>
      <c r="E232" s="58">
        <v>18978.829389788294</v>
      </c>
      <c r="F232" s="58">
        <v>16622.436670687577</v>
      </c>
      <c r="G232" s="58">
        <v>17223.719676549867</v>
      </c>
      <c r="H232" s="58">
        <v>21076.562041654444</v>
      </c>
      <c r="J232" s="56" t="s">
        <v>1468</v>
      </c>
      <c r="K232" s="56" t="s">
        <v>297</v>
      </c>
      <c r="L232" s="58">
        <v>68181.818181818177</v>
      </c>
      <c r="M232" s="58">
        <v>44921.611787430935</v>
      </c>
      <c r="N232" s="58">
        <v>70830.842797369987</v>
      </c>
      <c r="O232" s="58">
        <v>78066.914498141268</v>
      </c>
      <c r="P232" s="58">
        <v>92443.91891891892</v>
      </c>
      <c r="Q232" s="58" t="s">
        <v>77</v>
      </c>
      <c r="S232" s="57" t="s">
        <v>1063</v>
      </c>
      <c r="T232" s="56" t="s">
        <v>528</v>
      </c>
      <c r="U232" s="58">
        <v>175749.35027432861</v>
      </c>
      <c r="V232" s="59">
        <v>100760.74361428787</v>
      </c>
      <c r="X232" s="55" t="str">
        <f t="shared" si="3"/>
        <v>24.42</v>
      </c>
      <c r="Y232"/>
    </row>
    <row r="233" spans="1:25" x14ac:dyDescent="0.25">
      <c r="A233" s="56" t="s">
        <v>1469</v>
      </c>
      <c r="B233" s="56" t="s">
        <v>298</v>
      </c>
      <c r="C233" s="58">
        <v>19324.825986078886</v>
      </c>
      <c r="D233" s="58">
        <v>20896.067415730337</v>
      </c>
      <c r="E233" s="58" t="s">
        <v>77</v>
      </c>
      <c r="F233" s="58" t="s">
        <v>77</v>
      </c>
      <c r="G233" s="58" t="s">
        <v>77</v>
      </c>
      <c r="H233" s="58">
        <v>21076.562041654444</v>
      </c>
      <c r="J233" s="56" t="s">
        <v>1469</v>
      </c>
      <c r="K233" s="56" t="s">
        <v>298</v>
      </c>
      <c r="L233" s="58">
        <v>62500</v>
      </c>
      <c r="M233" s="58">
        <v>46055.416666666664</v>
      </c>
      <c r="N233" s="58">
        <v>69453.544751670823</v>
      </c>
      <c r="O233" s="58">
        <v>76962.302636549066</v>
      </c>
      <c r="P233" s="58">
        <v>88276.871601840234</v>
      </c>
      <c r="Q233" s="58">
        <v>77427.870315288514</v>
      </c>
      <c r="S233" s="57" t="s">
        <v>1064</v>
      </c>
      <c r="T233" s="56" t="s">
        <v>529</v>
      </c>
      <c r="U233" s="58">
        <v>62823.529411764706</v>
      </c>
      <c r="V233" s="59">
        <v>100826.25882962867</v>
      </c>
      <c r="X233" s="55" t="str">
        <f t="shared" si="3"/>
        <v>24.43</v>
      </c>
      <c r="Y233"/>
    </row>
    <row r="234" spans="1:25" x14ac:dyDescent="0.25">
      <c r="A234" s="56" t="s">
        <v>1474</v>
      </c>
      <c r="B234" s="56" t="s">
        <v>299</v>
      </c>
      <c r="C234" s="58">
        <v>13847.900113507378</v>
      </c>
      <c r="D234" s="58">
        <v>13636.363636363636</v>
      </c>
      <c r="E234" s="58" t="s">
        <v>77</v>
      </c>
      <c r="F234" s="58" t="s">
        <v>77</v>
      </c>
      <c r="G234" s="58" t="s">
        <v>77</v>
      </c>
      <c r="H234" s="58" t="s">
        <v>77</v>
      </c>
      <c r="J234" s="56" t="s">
        <v>1474</v>
      </c>
      <c r="K234" s="56" t="s">
        <v>299</v>
      </c>
      <c r="L234" s="58">
        <v>91437.755102040814</v>
      </c>
      <c r="M234" s="58" t="s">
        <v>77</v>
      </c>
      <c r="N234" s="58">
        <v>84468.664850136236</v>
      </c>
      <c r="O234" s="58">
        <v>91591.591591591598</v>
      </c>
      <c r="P234" s="58">
        <v>155135.77586206896</v>
      </c>
      <c r="Q234" s="58" t="s">
        <v>77</v>
      </c>
      <c r="S234" s="57" t="s">
        <v>1065</v>
      </c>
      <c r="T234" s="56" t="s">
        <v>530</v>
      </c>
      <c r="U234" s="58">
        <v>88620.68965517242</v>
      </c>
      <c r="V234" s="59">
        <v>125664.67846707397</v>
      </c>
      <c r="X234" s="55" t="str">
        <f t="shared" si="3"/>
        <v>24.44</v>
      </c>
      <c r="Y234"/>
    </row>
    <row r="235" spans="1:25" x14ac:dyDescent="0.25">
      <c r="A235" s="56" t="s">
        <v>1476</v>
      </c>
      <c r="B235" s="56" t="s">
        <v>300</v>
      </c>
      <c r="C235" s="58">
        <v>29466.570553252837</v>
      </c>
      <c r="D235" s="58">
        <v>18454.613653413355</v>
      </c>
      <c r="E235" s="58">
        <v>17688.67924528302</v>
      </c>
      <c r="F235" s="58">
        <v>31537.102473498235</v>
      </c>
      <c r="G235" s="58" t="s">
        <v>77</v>
      </c>
      <c r="H235" s="58" t="s">
        <v>77</v>
      </c>
      <c r="J235" s="56" t="s">
        <v>1476</v>
      </c>
      <c r="K235" s="56" t="s">
        <v>300</v>
      </c>
      <c r="L235" s="58">
        <v>91133.381901506233</v>
      </c>
      <c r="M235" s="58">
        <v>39048.130640309413</v>
      </c>
      <c r="N235" s="58">
        <v>44580.506371007781</v>
      </c>
      <c r="O235" s="58">
        <v>47793.157998813527</v>
      </c>
      <c r="P235" s="58">
        <v>89938.320339484853</v>
      </c>
      <c r="Q235" s="58">
        <v>104479.88023408792</v>
      </c>
      <c r="S235" s="57" t="s">
        <v>1066</v>
      </c>
      <c r="T235" s="56" t="s">
        <v>531</v>
      </c>
      <c r="U235" s="58">
        <v>44444.444444444445</v>
      </c>
      <c r="V235" s="59" t="s">
        <v>77</v>
      </c>
      <c r="X235" s="55" t="str">
        <f t="shared" si="3"/>
        <v>24.45</v>
      </c>
      <c r="Y235"/>
    </row>
    <row r="236" spans="1:25" x14ac:dyDescent="0.25">
      <c r="A236" s="56" t="s">
        <v>1477</v>
      </c>
      <c r="B236" s="56" t="s">
        <v>301</v>
      </c>
      <c r="C236" s="58">
        <v>19725.400457665903</v>
      </c>
      <c r="D236" s="58">
        <v>13532.608695652174</v>
      </c>
      <c r="E236" s="58">
        <v>15533.596837944664</v>
      </c>
      <c r="F236" s="58">
        <v>34065.934065934067</v>
      </c>
      <c r="G236" s="58">
        <v>27014.218009478675</v>
      </c>
      <c r="H236" s="58" t="s">
        <v>77</v>
      </c>
      <c r="J236" s="56" t="s">
        <v>1477</v>
      </c>
      <c r="K236" s="56" t="s">
        <v>301</v>
      </c>
      <c r="L236" s="58" t="s">
        <v>77</v>
      </c>
      <c r="M236" s="58">
        <v>29973.649538866932</v>
      </c>
      <c r="N236" s="58">
        <v>45155.2210724365</v>
      </c>
      <c r="O236" s="58">
        <v>49589.65209634255</v>
      </c>
      <c r="P236" s="58">
        <v>75098.392669370587</v>
      </c>
      <c r="Q236" s="58">
        <v>54772.802653399667</v>
      </c>
      <c r="S236" s="57" t="s">
        <v>1067</v>
      </c>
      <c r="T236" s="56" t="s">
        <v>532</v>
      </c>
      <c r="U236" s="58" t="s">
        <v>77</v>
      </c>
      <c r="V236" s="59" t="s">
        <v>77</v>
      </c>
      <c r="X236" s="55" t="str">
        <f t="shared" si="3"/>
        <v>24.46</v>
      </c>
      <c r="Y236"/>
    </row>
    <row r="237" spans="1:25" x14ac:dyDescent="0.25">
      <c r="A237" s="56" t="s">
        <v>1479</v>
      </c>
      <c r="B237" s="56" t="s">
        <v>302</v>
      </c>
      <c r="C237" s="58">
        <v>33946.329913180743</v>
      </c>
      <c r="D237" s="58">
        <v>29418.886198547214</v>
      </c>
      <c r="E237" s="58">
        <v>20818.713450292398</v>
      </c>
      <c r="F237" s="58">
        <v>26980.198019801981</v>
      </c>
      <c r="G237" s="58" t="s">
        <v>77</v>
      </c>
      <c r="H237" s="58" t="s">
        <v>77</v>
      </c>
      <c r="J237" s="56" t="s">
        <v>1479</v>
      </c>
      <c r="K237" s="56" t="s">
        <v>302</v>
      </c>
      <c r="L237" s="58" t="s">
        <v>77</v>
      </c>
      <c r="M237" s="58">
        <v>52592.724679029954</v>
      </c>
      <c r="N237" s="58">
        <v>44148.56341976174</v>
      </c>
      <c r="O237" s="58">
        <v>46362.344582593243</v>
      </c>
      <c r="P237" s="58">
        <v>97191.036002939014</v>
      </c>
      <c r="Q237" s="58">
        <v>108921.83608112916</v>
      </c>
      <c r="S237" s="57" t="s">
        <v>1068</v>
      </c>
      <c r="T237" s="56" t="s">
        <v>158</v>
      </c>
      <c r="U237" s="58">
        <v>39552.093476144109</v>
      </c>
      <c r="V237" s="59">
        <v>63716.2</v>
      </c>
      <c r="X237" s="55" t="str">
        <f t="shared" si="3"/>
        <v>24.5</v>
      </c>
      <c r="Y237"/>
    </row>
    <row r="238" spans="1:25" x14ac:dyDescent="0.25">
      <c r="A238" s="56" t="s">
        <v>1481</v>
      </c>
      <c r="B238" s="56" t="s">
        <v>303</v>
      </c>
      <c r="C238" s="58">
        <v>131335.02681343493</v>
      </c>
      <c r="D238" s="58">
        <v>28259.860788863109</v>
      </c>
      <c r="E238" s="58">
        <v>39072.847682119209</v>
      </c>
      <c r="F238" s="58">
        <v>41520.912547528518</v>
      </c>
      <c r="G238" s="58">
        <v>61824.884792626726</v>
      </c>
      <c r="H238" s="58">
        <v>175218.7324733595</v>
      </c>
      <c r="J238" s="56" t="s">
        <v>1481</v>
      </c>
      <c r="K238" s="56" t="s">
        <v>303</v>
      </c>
      <c r="L238" s="58">
        <v>179462.32500000001</v>
      </c>
      <c r="M238" s="58">
        <v>100618.4040630111</v>
      </c>
      <c r="N238" s="58">
        <v>102447.60639437706</v>
      </c>
      <c r="O238" s="58">
        <v>101813.04347826086</v>
      </c>
      <c r="P238" s="58">
        <v>174365.49783269715</v>
      </c>
      <c r="Q238" s="58">
        <v>192982.65669243131</v>
      </c>
      <c r="S238" s="57" t="s">
        <v>1069</v>
      </c>
      <c r="T238" s="56" t="s">
        <v>533</v>
      </c>
      <c r="U238" s="58">
        <v>41690.69462647444</v>
      </c>
      <c r="V238" s="59">
        <v>66081.641562977515</v>
      </c>
      <c r="X238" s="55" t="str">
        <f t="shared" si="3"/>
        <v>24.51</v>
      </c>
      <c r="Y238"/>
    </row>
    <row r="239" spans="1:25" x14ac:dyDescent="0.25">
      <c r="A239" s="56" t="s">
        <v>1482</v>
      </c>
      <c r="B239" s="56" t="s">
        <v>304</v>
      </c>
      <c r="C239" s="58">
        <v>212196.64804469273</v>
      </c>
      <c r="D239" s="58">
        <v>39811.12277019937</v>
      </c>
      <c r="E239" s="58" t="s">
        <v>77</v>
      </c>
      <c r="F239" s="58">
        <v>45477.528089887644</v>
      </c>
      <c r="G239" s="58" t="s">
        <v>77</v>
      </c>
      <c r="H239" s="58" t="s">
        <v>77</v>
      </c>
      <c r="J239" s="56" t="s">
        <v>1482</v>
      </c>
      <c r="K239" s="56" t="s">
        <v>304</v>
      </c>
      <c r="L239" s="58">
        <v>180721.69596449222</v>
      </c>
      <c r="M239" s="58">
        <v>189551.56710420572</v>
      </c>
      <c r="N239" s="58">
        <v>101140.96301465457</v>
      </c>
      <c r="O239" s="58">
        <v>112164.05641602492</v>
      </c>
      <c r="P239" s="58">
        <v>179106.25898131885</v>
      </c>
      <c r="Q239" s="58">
        <v>184435.01133986088</v>
      </c>
      <c r="S239" s="57" t="s">
        <v>1070</v>
      </c>
      <c r="T239" s="56" t="s">
        <v>534</v>
      </c>
      <c r="U239" s="58">
        <v>26415.094339622643</v>
      </c>
      <c r="V239" s="59">
        <v>64082.812645714817</v>
      </c>
      <c r="X239" s="55" t="str">
        <f t="shared" si="3"/>
        <v>24.52</v>
      </c>
      <c r="Y239"/>
    </row>
    <row r="240" spans="1:25" x14ac:dyDescent="0.25">
      <c r="A240" s="56" t="s">
        <v>1484</v>
      </c>
      <c r="B240" s="56" t="s">
        <v>305</v>
      </c>
      <c r="C240" s="58">
        <v>135032.94760527162</v>
      </c>
      <c r="D240" s="58">
        <v>21771.075019334879</v>
      </c>
      <c r="E240" s="58">
        <v>34245.283018867922</v>
      </c>
      <c r="F240" s="58">
        <v>26990.291262135921</v>
      </c>
      <c r="G240" s="58">
        <v>51870.415647921764</v>
      </c>
      <c r="H240" s="58">
        <v>159685.56598123378</v>
      </c>
      <c r="J240" s="56" t="s">
        <v>1484</v>
      </c>
      <c r="K240" s="56" t="s">
        <v>305</v>
      </c>
      <c r="L240" s="58">
        <v>202321.81576842853</v>
      </c>
      <c r="M240" s="58">
        <v>51508.127077946068</v>
      </c>
      <c r="N240" s="58">
        <v>127573.28575070099</v>
      </c>
      <c r="O240" s="58">
        <v>108083.76633601007</v>
      </c>
      <c r="P240" s="58">
        <v>186298.9648873554</v>
      </c>
      <c r="Q240" s="58">
        <v>214998.93681867796</v>
      </c>
      <c r="S240" s="57" t="s">
        <v>1071</v>
      </c>
      <c r="T240" s="56" t="s">
        <v>535</v>
      </c>
      <c r="U240" s="58">
        <v>32586.206896551725</v>
      </c>
      <c r="V240" s="59">
        <v>66250</v>
      </c>
      <c r="X240" s="55" t="str">
        <f t="shared" si="3"/>
        <v>24.53</v>
      </c>
      <c r="Y240"/>
    </row>
    <row r="241" spans="1:25" x14ac:dyDescent="0.25">
      <c r="A241" s="56" t="s">
        <v>1486</v>
      </c>
      <c r="B241" s="56" t="s">
        <v>306</v>
      </c>
      <c r="C241" s="58">
        <v>69952.267303102621</v>
      </c>
      <c r="D241" s="58">
        <v>114000</v>
      </c>
      <c r="E241" s="58" t="s">
        <v>77</v>
      </c>
      <c r="F241" s="58">
        <v>54126.984126984127</v>
      </c>
      <c r="G241" s="58" t="s">
        <v>77</v>
      </c>
      <c r="H241" s="58" t="s">
        <v>77</v>
      </c>
      <c r="J241" s="56" t="s">
        <v>1486</v>
      </c>
      <c r="K241" s="56" t="s">
        <v>306</v>
      </c>
      <c r="L241" s="58">
        <v>353555.22088353412</v>
      </c>
      <c r="M241" s="58" t="s">
        <v>77</v>
      </c>
      <c r="N241" s="58">
        <v>177528.83031301483</v>
      </c>
      <c r="O241" s="58" t="s">
        <v>77</v>
      </c>
      <c r="P241" s="58">
        <v>617383.77392889699</v>
      </c>
      <c r="Q241" s="58">
        <v>369371.82988685137</v>
      </c>
      <c r="S241" s="57" t="s">
        <v>1072</v>
      </c>
      <c r="T241" s="56" t="s">
        <v>536</v>
      </c>
      <c r="U241" s="58">
        <v>47297.2972972973</v>
      </c>
      <c r="V241" s="59">
        <v>63684.126731412194</v>
      </c>
      <c r="X241" s="55" t="str">
        <f t="shared" si="3"/>
        <v>24.54</v>
      </c>
      <c r="Y241"/>
    </row>
    <row r="242" spans="1:25" x14ac:dyDescent="0.25">
      <c r="A242" s="56" t="s">
        <v>1488</v>
      </c>
      <c r="B242" s="56" t="s">
        <v>307</v>
      </c>
      <c r="C242" s="58">
        <v>33849.489795918365</v>
      </c>
      <c r="D242" s="58">
        <v>17327.707454289732</v>
      </c>
      <c r="E242" s="58">
        <v>35866.261398176292</v>
      </c>
      <c r="F242" s="58">
        <v>38286.937901498932</v>
      </c>
      <c r="G242" s="58" t="s">
        <v>77</v>
      </c>
      <c r="H242" s="58" t="s">
        <v>77</v>
      </c>
      <c r="J242" s="56" t="s">
        <v>1488</v>
      </c>
      <c r="K242" s="56" t="s">
        <v>307</v>
      </c>
      <c r="L242" s="58">
        <v>109402.07296382365</v>
      </c>
      <c r="M242" s="58">
        <v>60762.532789274264</v>
      </c>
      <c r="N242" s="58">
        <v>89416.029786400162</v>
      </c>
      <c r="O242" s="58">
        <v>91904.21675252814</v>
      </c>
      <c r="P242" s="58">
        <v>125505.31807336111</v>
      </c>
      <c r="Q242" s="58">
        <v>140011.45722994444</v>
      </c>
      <c r="S242" s="57" t="s">
        <v>1073</v>
      </c>
      <c r="T242" s="56" t="s">
        <v>159</v>
      </c>
      <c r="U242" s="58">
        <v>30284.026357645991</v>
      </c>
      <c r="V242" s="59" t="s">
        <v>77</v>
      </c>
      <c r="X242" s="55" t="str">
        <f t="shared" si="3"/>
        <v>25</v>
      </c>
      <c r="Y242"/>
    </row>
    <row r="243" spans="1:25" x14ac:dyDescent="0.25">
      <c r="A243" s="56" t="s">
        <v>1490</v>
      </c>
      <c r="B243" s="56" t="s">
        <v>308</v>
      </c>
      <c r="C243" s="58">
        <v>49443.854439844814</v>
      </c>
      <c r="D243" s="58">
        <v>29608.450529706959</v>
      </c>
      <c r="E243" s="58">
        <v>47591.933570581255</v>
      </c>
      <c r="F243" s="58">
        <v>50290.290290290293</v>
      </c>
      <c r="G243" s="58">
        <v>63387.631143014907</v>
      </c>
      <c r="H243" s="58">
        <v>65297.724105898749</v>
      </c>
      <c r="J243" s="56" t="s">
        <v>1490</v>
      </c>
      <c r="K243" s="56" t="s">
        <v>308</v>
      </c>
      <c r="L243" s="58">
        <v>80000</v>
      </c>
      <c r="M243" s="58" t="s">
        <v>77</v>
      </c>
      <c r="N243" s="58">
        <v>66666.666666666672</v>
      </c>
      <c r="O243" s="58">
        <v>71971.787059472685</v>
      </c>
      <c r="P243" s="58">
        <v>86460.541634197405</v>
      </c>
      <c r="Q243" s="58" t="s">
        <v>77</v>
      </c>
      <c r="S243" s="57" t="s">
        <v>1074</v>
      </c>
      <c r="T243" s="56" t="s">
        <v>160</v>
      </c>
      <c r="U243" s="58">
        <v>24744.595370193227</v>
      </c>
      <c r="V243" s="59">
        <v>53636.36363636364</v>
      </c>
      <c r="X243" s="55" t="str">
        <f t="shared" si="3"/>
        <v>25.1</v>
      </c>
      <c r="Y243"/>
    </row>
    <row r="244" spans="1:25" x14ac:dyDescent="0.25">
      <c r="A244" s="56" t="s">
        <v>1491</v>
      </c>
      <c r="B244" s="56" t="s">
        <v>308</v>
      </c>
      <c r="C244" s="58">
        <v>49443.854439844814</v>
      </c>
      <c r="D244" s="58">
        <v>29608.450529706959</v>
      </c>
      <c r="E244" s="58">
        <v>47591.933570581255</v>
      </c>
      <c r="F244" s="58">
        <v>50290.290290290293</v>
      </c>
      <c r="G244" s="58">
        <v>63387.631143014907</v>
      </c>
      <c r="H244" s="58">
        <v>65297.724105898749</v>
      </c>
      <c r="J244" s="56" t="s">
        <v>1491</v>
      </c>
      <c r="K244" s="56" t="s">
        <v>308</v>
      </c>
      <c r="L244" s="58">
        <v>80000</v>
      </c>
      <c r="M244" s="58" t="s">
        <v>77</v>
      </c>
      <c r="N244" s="58">
        <v>66666.666666666672</v>
      </c>
      <c r="O244" s="58">
        <v>71971.787059472685</v>
      </c>
      <c r="P244" s="58">
        <v>86460.541634197405</v>
      </c>
      <c r="Q244" s="58" t="s">
        <v>77</v>
      </c>
      <c r="S244" s="57" t="s">
        <v>1075</v>
      </c>
      <c r="T244" s="56" t="s">
        <v>537</v>
      </c>
      <c r="U244" s="58">
        <v>35166.648453720903</v>
      </c>
      <c r="V244" s="59">
        <v>56580.574624294306</v>
      </c>
      <c r="X244" s="55" t="str">
        <f t="shared" si="3"/>
        <v>25.11</v>
      </c>
      <c r="Y244"/>
    </row>
    <row r="245" spans="1:25" x14ac:dyDescent="0.25">
      <c r="A245" s="56" t="s">
        <v>1496</v>
      </c>
      <c r="B245" s="56" t="s">
        <v>309</v>
      </c>
      <c r="C245" s="58">
        <v>34690.786705931845</v>
      </c>
      <c r="D245" s="58">
        <v>21661.108464348101</v>
      </c>
      <c r="E245" s="58">
        <v>34338.896020539156</v>
      </c>
      <c r="F245" s="58">
        <v>53090.252707581225</v>
      </c>
      <c r="G245" s="58">
        <v>46409.959467284309</v>
      </c>
      <c r="H245" s="58">
        <v>43674.521354933728</v>
      </c>
      <c r="J245" s="56" t="s">
        <v>1496</v>
      </c>
      <c r="K245" s="56" t="s">
        <v>309</v>
      </c>
      <c r="L245" s="58" t="s">
        <v>77</v>
      </c>
      <c r="M245" s="58">
        <v>44057.971014492752</v>
      </c>
      <c r="N245" s="58">
        <v>56622.193296452977</v>
      </c>
      <c r="O245" s="58">
        <v>81500</v>
      </c>
      <c r="P245" s="58">
        <v>104180.30927921647</v>
      </c>
      <c r="Q245" s="58">
        <v>136616.94453420435</v>
      </c>
      <c r="S245" s="57" t="s">
        <v>1076</v>
      </c>
      <c r="T245" s="56" t="s">
        <v>538</v>
      </c>
      <c r="U245" s="58">
        <v>16632.644382070255</v>
      </c>
      <c r="V245" s="59">
        <v>50000</v>
      </c>
      <c r="X245" s="55" t="str">
        <f t="shared" si="3"/>
        <v>25.12</v>
      </c>
      <c r="Y245"/>
    </row>
    <row r="246" spans="1:25" x14ac:dyDescent="0.25">
      <c r="A246" s="56" t="s">
        <v>1497</v>
      </c>
      <c r="B246" s="56" t="s">
        <v>310</v>
      </c>
      <c r="C246" s="58">
        <v>38236.582694414021</v>
      </c>
      <c r="D246" s="58">
        <v>24612.857813233222</v>
      </c>
      <c r="E246" s="58">
        <v>34992.784992784989</v>
      </c>
      <c r="F246" s="58" t="s">
        <v>77</v>
      </c>
      <c r="G246" s="58" t="s">
        <v>77</v>
      </c>
      <c r="H246" s="58">
        <v>43674.521354933728</v>
      </c>
      <c r="J246" s="56" t="s">
        <v>1497</v>
      </c>
      <c r="K246" s="56" t="s">
        <v>310</v>
      </c>
      <c r="L246" s="58" t="s">
        <v>77</v>
      </c>
      <c r="M246" s="58">
        <v>43180.518916139772</v>
      </c>
      <c r="N246" s="58">
        <v>59444.313509833191</v>
      </c>
      <c r="O246" s="58">
        <v>86574.75345167653</v>
      </c>
      <c r="P246" s="58">
        <v>111232.82312584003</v>
      </c>
      <c r="Q246" s="58">
        <v>145945.06254627646</v>
      </c>
      <c r="S246" s="57" t="s">
        <v>1077</v>
      </c>
      <c r="T246" s="56" t="s">
        <v>161</v>
      </c>
      <c r="U246" s="58">
        <v>32852.311161217585</v>
      </c>
      <c r="V246" s="59">
        <v>72905.911317546124</v>
      </c>
      <c r="X246" s="55" t="str">
        <f t="shared" si="3"/>
        <v>25.2</v>
      </c>
      <c r="Y246"/>
    </row>
    <row r="247" spans="1:25" x14ac:dyDescent="0.25">
      <c r="A247" s="56" t="s">
        <v>1500</v>
      </c>
      <c r="B247" s="56" t="s">
        <v>311</v>
      </c>
      <c r="C247" s="58">
        <v>17104.053489343918</v>
      </c>
      <c r="D247" s="58">
        <v>15479.115479115479</v>
      </c>
      <c r="E247" s="58">
        <v>29069.767441860466</v>
      </c>
      <c r="F247" s="58" t="s">
        <v>77</v>
      </c>
      <c r="G247" s="58" t="s">
        <v>77</v>
      </c>
      <c r="H247" s="58" t="s">
        <v>77</v>
      </c>
      <c r="J247" s="56" t="s">
        <v>1500</v>
      </c>
      <c r="K247" s="56" t="s">
        <v>311</v>
      </c>
      <c r="L247" s="58">
        <v>54131.1</v>
      </c>
      <c r="M247" s="58">
        <v>47594.836735197568</v>
      </c>
      <c r="N247" s="58">
        <v>43131.7986339489</v>
      </c>
      <c r="O247" s="58" t="s">
        <v>77</v>
      </c>
      <c r="P247" s="58">
        <v>67845.406634287487</v>
      </c>
      <c r="Q247" s="58">
        <v>55878.657559659332</v>
      </c>
      <c r="S247" s="57" t="s">
        <v>1078</v>
      </c>
      <c r="T247" s="56" t="s">
        <v>539</v>
      </c>
      <c r="U247" s="58">
        <v>32959.770114942527</v>
      </c>
      <c r="V247" s="59">
        <v>88196.138996138994</v>
      </c>
      <c r="X247" s="55" t="str">
        <f t="shared" si="3"/>
        <v>25.21</v>
      </c>
      <c r="Y247"/>
    </row>
    <row r="248" spans="1:25" x14ac:dyDescent="0.25">
      <c r="A248" s="56" t="s">
        <v>77</v>
      </c>
      <c r="B248" s="60" t="s">
        <v>312</v>
      </c>
      <c r="C248" s="58">
        <v>161558.90205828755</v>
      </c>
      <c r="D248" s="58">
        <v>21114.730033487776</v>
      </c>
      <c r="E248" s="58">
        <v>45796.30554168747</v>
      </c>
      <c r="F248" s="58">
        <v>138501.84083828944</v>
      </c>
      <c r="G248" s="58">
        <v>108989.67402308159</v>
      </c>
      <c r="H248" s="58">
        <v>255924.18538231857</v>
      </c>
      <c r="J248" s="56" t="s">
        <v>77</v>
      </c>
      <c r="K248" s="60" t="s">
        <v>312</v>
      </c>
      <c r="L248" s="58">
        <v>191727.86667133504</v>
      </c>
      <c r="M248" s="58">
        <v>154745.71962286258</v>
      </c>
      <c r="N248" s="58" t="s">
        <v>77</v>
      </c>
      <c r="O248" s="58">
        <v>185310.73446327684</v>
      </c>
      <c r="P248" s="58">
        <v>224083.39285714287</v>
      </c>
      <c r="Q248" s="58" t="s">
        <v>77</v>
      </c>
      <c r="S248" s="57" t="s">
        <v>1079</v>
      </c>
      <c r="T248" s="56" t="s">
        <v>540</v>
      </c>
      <c r="U248" s="58">
        <v>32782.931354359927</v>
      </c>
      <c r="V248" s="59" t="s">
        <v>77</v>
      </c>
      <c r="X248" s="55" t="str">
        <f t="shared" si="3"/>
        <v>25.29</v>
      </c>
      <c r="Y248"/>
    </row>
    <row r="249" spans="1:25" x14ac:dyDescent="0.25">
      <c r="A249" s="56" t="s">
        <v>1503</v>
      </c>
      <c r="B249" s="56" t="s">
        <v>313</v>
      </c>
      <c r="C249" s="58">
        <v>265347.11608076585</v>
      </c>
      <c r="D249" s="58">
        <v>93125</v>
      </c>
      <c r="E249" s="58" t="s">
        <v>77</v>
      </c>
      <c r="F249" s="58">
        <v>279958.2463465553</v>
      </c>
      <c r="G249" s="58" t="s">
        <v>77</v>
      </c>
      <c r="H249" s="58" t="s">
        <v>77</v>
      </c>
      <c r="J249" s="56" t="s">
        <v>1503</v>
      </c>
      <c r="K249" s="56" t="s">
        <v>313</v>
      </c>
      <c r="L249" s="58">
        <v>222222.22222222222</v>
      </c>
      <c r="M249" s="58">
        <v>274165.23420212889</v>
      </c>
      <c r="N249" s="58">
        <v>375842.02463025163</v>
      </c>
      <c r="O249" s="58">
        <v>184210.52631578947</v>
      </c>
      <c r="P249" s="58">
        <v>226386.68907071889</v>
      </c>
      <c r="Q249" s="58">
        <v>220566.85875296258</v>
      </c>
      <c r="S249" s="57" t="s">
        <v>1080</v>
      </c>
      <c r="T249" s="56" t="s">
        <v>162</v>
      </c>
      <c r="U249" s="58">
        <v>26969.696969696968</v>
      </c>
      <c r="V249" s="59" t="s">
        <v>77</v>
      </c>
      <c r="X249" s="55" t="str">
        <f t="shared" si="3"/>
        <v>25.3</v>
      </c>
      <c r="Y249"/>
    </row>
    <row r="250" spans="1:25" x14ac:dyDescent="0.25">
      <c r="A250" s="56" t="s">
        <v>1504</v>
      </c>
      <c r="B250" s="56" t="s">
        <v>314</v>
      </c>
      <c r="C250" s="58">
        <v>292940.3391117297</v>
      </c>
      <c r="D250" s="58">
        <v>621034.48275862064</v>
      </c>
      <c r="E250" s="58" t="s">
        <v>77</v>
      </c>
      <c r="F250" s="58">
        <v>160121.45748987855</v>
      </c>
      <c r="G250" s="58">
        <v>167044.63208685163</v>
      </c>
      <c r="H250" s="58" t="s">
        <v>77</v>
      </c>
      <c r="J250" s="56" t="s">
        <v>1504</v>
      </c>
      <c r="K250" s="56" t="s">
        <v>314</v>
      </c>
      <c r="L250" s="58">
        <v>225416.90319030191</v>
      </c>
      <c r="M250" s="58">
        <v>323516.71924290218</v>
      </c>
      <c r="N250" s="58">
        <v>249285.29027662353</v>
      </c>
      <c r="O250" s="58">
        <v>224985.34838289558</v>
      </c>
      <c r="P250" s="58">
        <v>227246.61786361277</v>
      </c>
      <c r="Q250" s="58">
        <v>224765.15121704355</v>
      </c>
      <c r="S250" s="57" t="s">
        <v>1081</v>
      </c>
      <c r="T250" s="56" t="s">
        <v>162</v>
      </c>
      <c r="U250" s="58">
        <v>26969.696969696968</v>
      </c>
      <c r="V250" s="59" t="s">
        <v>77</v>
      </c>
      <c r="X250" s="55" t="str">
        <f t="shared" si="3"/>
        <v>25.30</v>
      </c>
      <c r="Y250"/>
    </row>
    <row r="251" spans="1:25" x14ac:dyDescent="0.25">
      <c r="A251" s="56" t="s">
        <v>1507</v>
      </c>
      <c r="B251" s="56" t="s">
        <v>315</v>
      </c>
      <c r="C251" s="58">
        <v>161721.09443954105</v>
      </c>
      <c r="D251" s="58">
        <v>205018.5873605948</v>
      </c>
      <c r="E251" s="58">
        <v>18461.538461538461</v>
      </c>
      <c r="F251" s="58">
        <v>410452.83018867922</v>
      </c>
      <c r="G251" s="58">
        <v>34704.72440944882</v>
      </c>
      <c r="H251" s="58" t="s">
        <v>77</v>
      </c>
      <c r="J251" s="56" t="s">
        <v>1507</v>
      </c>
      <c r="K251" s="56" t="s">
        <v>315</v>
      </c>
      <c r="L251" s="58">
        <v>177011.49425287356</v>
      </c>
      <c r="M251" s="58" t="s">
        <v>77</v>
      </c>
      <c r="N251" s="58">
        <v>178684.04456590288</v>
      </c>
      <c r="O251" s="58">
        <v>163136.9150779896</v>
      </c>
      <c r="P251" s="58">
        <v>106888.82133900753</v>
      </c>
      <c r="Q251" s="58" t="s">
        <v>77</v>
      </c>
      <c r="S251" s="57" t="s">
        <v>1082</v>
      </c>
      <c r="T251" s="56" t="s">
        <v>163</v>
      </c>
      <c r="U251" s="58">
        <v>37173.913043478264</v>
      </c>
      <c r="V251" s="59" t="s">
        <v>77</v>
      </c>
      <c r="X251" s="55" t="str">
        <f t="shared" si="3"/>
        <v>25.4</v>
      </c>
      <c r="Y251"/>
    </row>
    <row r="252" spans="1:25" x14ac:dyDescent="0.25">
      <c r="A252" s="56" t="s">
        <v>1509</v>
      </c>
      <c r="B252" s="56" t="s">
        <v>316</v>
      </c>
      <c r="C252" s="58">
        <v>-31655.172413793105</v>
      </c>
      <c r="D252" s="58">
        <v>51741.573033707864</v>
      </c>
      <c r="E252" s="58" t="s">
        <v>77</v>
      </c>
      <c r="F252" s="58">
        <v>-273493.97590361448</v>
      </c>
      <c r="G252" s="58" t="s">
        <v>77</v>
      </c>
      <c r="H252" s="58" t="s">
        <v>77</v>
      </c>
      <c r="J252" s="56" t="s">
        <v>1509</v>
      </c>
      <c r="K252" s="56" t="s">
        <v>316</v>
      </c>
      <c r="L252" s="58" t="s">
        <v>77</v>
      </c>
      <c r="M252" s="58">
        <v>522332.73888281657</v>
      </c>
      <c r="N252" s="58">
        <v>235115.16731855716</v>
      </c>
      <c r="O252" s="58">
        <v>129411.76470588235</v>
      </c>
      <c r="P252" s="58">
        <v>210458.91931902294</v>
      </c>
      <c r="Q252" s="58" t="s">
        <v>77</v>
      </c>
      <c r="S252" s="57" t="s">
        <v>1083</v>
      </c>
      <c r="T252" s="56" t="s">
        <v>163</v>
      </c>
      <c r="U252" s="58">
        <v>37173.913043478264</v>
      </c>
      <c r="V252" s="59" t="s">
        <v>77</v>
      </c>
      <c r="X252" s="55" t="str">
        <f t="shared" si="3"/>
        <v>25.40</v>
      </c>
      <c r="Y252"/>
    </row>
    <row r="253" spans="1:25" x14ac:dyDescent="0.25">
      <c r="A253" s="56" t="s">
        <v>1511</v>
      </c>
      <c r="B253" s="56" t="s">
        <v>317</v>
      </c>
      <c r="C253" s="58">
        <v>113226.35545830295</v>
      </c>
      <c r="D253" s="58">
        <v>-18764.705882352941</v>
      </c>
      <c r="E253" s="58" t="s">
        <v>77</v>
      </c>
      <c r="F253" s="58">
        <v>392782.36914600548</v>
      </c>
      <c r="G253" s="58" t="s">
        <v>77</v>
      </c>
      <c r="H253" s="58" t="s">
        <v>77</v>
      </c>
      <c r="J253" s="56" t="s">
        <v>1511</v>
      </c>
      <c r="K253" s="56" t="s">
        <v>317</v>
      </c>
      <c r="L253" s="58">
        <v>244665.29629629632</v>
      </c>
      <c r="M253" s="58">
        <v>398883.12724371761</v>
      </c>
      <c r="N253" s="58">
        <v>615103.97665085737</v>
      </c>
      <c r="O253" s="58">
        <v>151578.18930041153</v>
      </c>
      <c r="P253" s="58">
        <v>247412.64306281018</v>
      </c>
      <c r="Q253" s="58">
        <v>142720.68062576134</v>
      </c>
      <c r="S253" s="57" t="s">
        <v>1084</v>
      </c>
      <c r="T253" s="56" t="s">
        <v>164</v>
      </c>
      <c r="U253" s="58">
        <v>24983.388704318935</v>
      </c>
      <c r="V253" s="59">
        <v>73338.381718353849</v>
      </c>
      <c r="X253" s="55" t="str">
        <f t="shared" si="3"/>
        <v>25.5</v>
      </c>
      <c r="Y253"/>
    </row>
    <row r="254" spans="1:25" x14ac:dyDescent="0.25">
      <c r="A254" s="56" t="s">
        <v>1512</v>
      </c>
      <c r="B254" s="56" t="s">
        <v>318</v>
      </c>
      <c r="C254" s="58">
        <v>133015.94820780042</v>
      </c>
      <c r="D254" s="58">
        <v>2209117.6470588236</v>
      </c>
      <c r="E254" s="58" t="s">
        <v>77</v>
      </c>
      <c r="F254" s="58">
        <v>317586.20689655171</v>
      </c>
      <c r="G254" s="58" t="s">
        <v>77</v>
      </c>
      <c r="H254" s="58">
        <v>107054.23171733771</v>
      </c>
      <c r="J254" s="56" t="s">
        <v>1512</v>
      </c>
      <c r="K254" s="56" t="s">
        <v>318</v>
      </c>
      <c r="L254" s="58">
        <v>237500</v>
      </c>
      <c r="M254" s="58">
        <v>6200913.7994820569</v>
      </c>
      <c r="N254" s="58" t="s">
        <v>77</v>
      </c>
      <c r="O254" s="58">
        <v>335156.25</v>
      </c>
      <c r="P254" s="58">
        <v>308373.58369349374</v>
      </c>
      <c r="Q254" s="58">
        <v>188979.91550940237</v>
      </c>
      <c r="S254" s="57" t="s">
        <v>1085</v>
      </c>
      <c r="T254" s="56" t="s">
        <v>164</v>
      </c>
      <c r="U254" s="58">
        <v>24983.388704318935</v>
      </c>
      <c r="V254" s="59">
        <v>73338.381718353849</v>
      </c>
      <c r="X254" s="55" t="str">
        <f t="shared" si="3"/>
        <v>25.50</v>
      </c>
      <c r="Y254"/>
    </row>
    <row r="255" spans="1:25" x14ac:dyDescent="0.25">
      <c r="A255" s="56" t="s">
        <v>1513</v>
      </c>
      <c r="B255" s="56" t="s">
        <v>319</v>
      </c>
      <c r="C255" s="58">
        <v>123500.71281482655</v>
      </c>
      <c r="D255" s="58">
        <v>884285.71428571432</v>
      </c>
      <c r="E255" s="58" t="s">
        <v>77</v>
      </c>
      <c r="F255" s="58">
        <v>317586.20689655171</v>
      </c>
      <c r="G255" s="58" t="s">
        <v>77</v>
      </c>
      <c r="H255" s="58">
        <v>107054.23171733771</v>
      </c>
      <c r="J255" s="56" t="s">
        <v>1513</v>
      </c>
      <c r="K255" s="56" t="s">
        <v>319</v>
      </c>
      <c r="L255" s="58">
        <v>185779.10841359058</v>
      </c>
      <c r="M255" s="58" t="s">
        <v>77</v>
      </c>
      <c r="N255" s="58">
        <v>782396.08801955986</v>
      </c>
      <c r="O255" s="58">
        <v>349864.07766990294</v>
      </c>
      <c r="P255" s="58">
        <v>276657.89601123508</v>
      </c>
      <c r="Q255" s="58">
        <v>161547.25888139472</v>
      </c>
      <c r="S255" s="57" t="s">
        <v>1086</v>
      </c>
      <c r="T255" s="56" t="s">
        <v>165</v>
      </c>
      <c r="U255" s="58">
        <v>28127.048147214518</v>
      </c>
      <c r="V255" s="59">
        <v>54942.061920415006</v>
      </c>
      <c r="X255" s="55" t="str">
        <f t="shared" si="3"/>
        <v>25.6</v>
      </c>
      <c r="Y255"/>
    </row>
    <row r="256" spans="1:25" x14ac:dyDescent="0.25">
      <c r="A256" s="56" t="s">
        <v>1516</v>
      </c>
      <c r="B256" s="56" t="s">
        <v>320</v>
      </c>
      <c r="C256" s="58" t="s">
        <v>77</v>
      </c>
      <c r="D256" s="58" t="s">
        <v>77</v>
      </c>
      <c r="E256" s="58" t="s">
        <v>77</v>
      </c>
      <c r="F256" s="58" t="s">
        <v>77</v>
      </c>
      <c r="G256" s="58" t="s">
        <v>77</v>
      </c>
      <c r="H256" s="58" t="s">
        <v>77</v>
      </c>
      <c r="J256" s="56" t="s">
        <v>1516</v>
      </c>
      <c r="K256" s="56" t="s">
        <v>320</v>
      </c>
      <c r="L256" s="58">
        <v>1000271.622134988</v>
      </c>
      <c r="M256" s="58" t="s">
        <v>77</v>
      </c>
      <c r="N256" s="58">
        <v>3815384.6153846155</v>
      </c>
      <c r="O256" s="58" t="s">
        <v>77</v>
      </c>
      <c r="P256" s="58">
        <v>1111358.024691358</v>
      </c>
      <c r="Q256" s="58">
        <v>646080.83623693383</v>
      </c>
      <c r="S256" s="57" t="s">
        <v>1087</v>
      </c>
      <c r="T256" s="56" t="s">
        <v>541</v>
      </c>
      <c r="U256" s="58">
        <v>31776.774723020106</v>
      </c>
      <c r="V256" s="59">
        <v>55862.068965517239</v>
      </c>
      <c r="X256" s="55" t="str">
        <f t="shared" si="3"/>
        <v>25.61</v>
      </c>
      <c r="Y256"/>
    </row>
    <row r="257" spans="1:25" x14ac:dyDescent="0.25">
      <c r="A257" s="56" t="s">
        <v>1518</v>
      </c>
      <c r="B257" s="56" t="s">
        <v>321</v>
      </c>
      <c r="C257" s="58">
        <v>3136500</v>
      </c>
      <c r="D257" s="58">
        <v>3136500</v>
      </c>
      <c r="E257" s="58" t="s">
        <v>77</v>
      </c>
      <c r="F257" s="58" t="s">
        <v>77</v>
      </c>
      <c r="G257" s="58" t="s">
        <v>77</v>
      </c>
      <c r="H257" s="58" t="s">
        <v>77</v>
      </c>
      <c r="J257" s="56" t="s">
        <v>1518</v>
      </c>
      <c r="K257" s="56" t="s">
        <v>321</v>
      </c>
      <c r="L257" s="58">
        <v>1297872.3404255318</v>
      </c>
      <c r="M257" s="58">
        <v>9258622.6203807406</v>
      </c>
      <c r="N257" s="58" t="s">
        <v>77</v>
      </c>
      <c r="O257" s="58" t="s">
        <v>77</v>
      </c>
      <c r="P257" s="58">
        <v>341990.16623741511</v>
      </c>
      <c r="Q257" s="58" t="s">
        <v>77</v>
      </c>
      <c r="S257" s="57" t="s">
        <v>1088</v>
      </c>
      <c r="T257" s="56" t="s">
        <v>542</v>
      </c>
      <c r="U257" s="58">
        <v>22320.261437908495</v>
      </c>
      <c r="V257" s="59">
        <v>54320.98765432099</v>
      </c>
      <c r="X257" s="55" t="str">
        <f t="shared" si="3"/>
        <v>25.62</v>
      </c>
      <c r="Y257"/>
    </row>
    <row r="258" spans="1:25" x14ac:dyDescent="0.25">
      <c r="A258" s="56" t="s">
        <v>1520</v>
      </c>
      <c r="B258" s="56" t="s">
        <v>322</v>
      </c>
      <c r="C258" s="58">
        <v>25709.657229115277</v>
      </c>
      <c r="D258" s="58">
        <v>14758.699699269655</v>
      </c>
      <c r="E258" s="58" t="s">
        <v>77</v>
      </c>
      <c r="F258" s="58">
        <v>69024.593580658606</v>
      </c>
      <c r="G258" s="58" t="s">
        <v>77</v>
      </c>
      <c r="H258" s="58" t="s">
        <v>77</v>
      </c>
      <c r="J258" s="56" t="s">
        <v>1520</v>
      </c>
      <c r="K258" s="56" t="s">
        <v>322</v>
      </c>
      <c r="L258" s="58">
        <v>100278.36838285696</v>
      </c>
      <c r="M258" s="58" t="s">
        <v>77</v>
      </c>
      <c r="N258" s="58">
        <v>127856.33028130903</v>
      </c>
      <c r="O258" s="58">
        <v>161292.38636363635</v>
      </c>
      <c r="P258" s="58">
        <v>184213.08641975309</v>
      </c>
      <c r="Q258" s="58" t="s">
        <v>77</v>
      </c>
      <c r="S258" s="57" t="s">
        <v>1089</v>
      </c>
      <c r="T258" s="56" t="s">
        <v>166</v>
      </c>
      <c r="U258" s="58">
        <v>61314.639475600874</v>
      </c>
      <c r="V258" s="59" t="s">
        <v>77</v>
      </c>
      <c r="X258" s="55" t="str">
        <f t="shared" si="3"/>
        <v>25.7</v>
      </c>
      <c r="Y258"/>
    </row>
    <row r="259" spans="1:25" x14ac:dyDescent="0.25">
      <c r="A259" s="56" t="s">
        <v>77</v>
      </c>
      <c r="B259" s="60" t="s">
        <v>323</v>
      </c>
      <c r="C259" s="58">
        <v>57168.001037243528</v>
      </c>
      <c r="D259" s="58">
        <v>39663.698271346257</v>
      </c>
      <c r="E259" s="58">
        <v>33599.041054839676</v>
      </c>
      <c r="F259" s="58">
        <v>53149.064906490647</v>
      </c>
      <c r="G259" s="58" t="s">
        <v>77</v>
      </c>
      <c r="H259" s="58" t="s">
        <v>77</v>
      </c>
      <c r="J259" s="56" t="s">
        <v>77</v>
      </c>
      <c r="K259" s="60" t="s">
        <v>323</v>
      </c>
      <c r="L259" s="58">
        <v>98373.874047094534</v>
      </c>
      <c r="M259" s="58">
        <v>86642.176470588238</v>
      </c>
      <c r="N259" s="58">
        <v>91500</v>
      </c>
      <c r="O259" s="58">
        <v>104963.40858950561</v>
      </c>
      <c r="P259" s="58">
        <v>146134.62745630683</v>
      </c>
      <c r="Q259" s="58" t="s">
        <v>77</v>
      </c>
      <c r="S259" s="57" t="s">
        <v>1090</v>
      </c>
      <c r="T259" s="56" t="s">
        <v>543</v>
      </c>
      <c r="U259" s="58">
        <v>80424.005218525766</v>
      </c>
      <c r="V259" s="59">
        <v>51941.176470588238</v>
      </c>
      <c r="X259" s="55" t="str">
        <f t="shared" si="3"/>
        <v>25.71</v>
      </c>
      <c r="Y259"/>
    </row>
    <row r="260" spans="1:25" x14ac:dyDescent="0.25">
      <c r="A260" s="56" t="s">
        <v>1521</v>
      </c>
      <c r="B260" s="56" t="s">
        <v>324</v>
      </c>
      <c r="C260" s="58">
        <v>57168.001037243528</v>
      </c>
      <c r="D260" s="58">
        <v>39663.698271346257</v>
      </c>
      <c r="E260" s="58">
        <v>33599.041054839676</v>
      </c>
      <c r="F260" s="58">
        <v>53149.064906490647</v>
      </c>
      <c r="G260" s="58" t="s">
        <v>77</v>
      </c>
      <c r="H260" s="58" t="s">
        <v>77</v>
      </c>
      <c r="J260" s="56" t="s">
        <v>1521</v>
      </c>
      <c r="K260" s="56" t="s">
        <v>324</v>
      </c>
      <c r="L260" s="58">
        <v>98373.874047094534</v>
      </c>
      <c r="M260" s="58">
        <v>86642.176470588238</v>
      </c>
      <c r="N260" s="58">
        <v>91500</v>
      </c>
      <c r="O260" s="58">
        <v>104963.40858950561</v>
      </c>
      <c r="P260" s="58">
        <v>146134.62745630683</v>
      </c>
      <c r="Q260" s="58" t="s">
        <v>77</v>
      </c>
      <c r="S260" s="57" t="s">
        <v>1091</v>
      </c>
      <c r="T260" s="56" t="s">
        <v>544</v>
      </c>
      <c r="U260" s="58">
        <v>36729.131175468487</v>
      </c>
      <c r="V260" s="59">
        <v>63248.401715337088</v>
      </c>
      <c r="X260" s="55" t="str">
        <f t="shared" si="3"/>
        <v>25.72</v>
      </c>
      <c r="Y260"/>
    </row>
    <row r="261" spans="1:25" x14ac:dyDescent="0.25">
      <c r="A261" s="56" t="s">
        <v>1522</v>
      </c>
      <c r="B261" s="56" t="s">
        <v>325</v>
      </c>
      <c r="C261" s="58">
        <v>95801.740669715291</v>
      </c>
      <c r="D261" s="58">
        <v>81048.523922633191</v>
      </c>
      <c r="E261" s="58">
        <v>31312.883435582822</v>
      </c>
      <c r="F261" s="58">
        <v>57132.352941176468</v>
      </c>
      <c r="G261" s="58" t="s">
        <v>77</v>
      </c>
      <c r="H261" s="58" t="s">
        <v>77</v>
      </c>
      <c r="J261" s="56" t="s">
        <v>1522</v>
      </c>
      <c r="K261" s="56" t="s">
        <v>325</v>
      </c>
      <c r="L261" s="58">
        <v>91884.333333333328</v>
      </c>
      <c r="M261" s="58">
        <v>86942.54050867341</v>
      </c>
      <c r="N261" s="58">
        <v>95503.382411460407</v>
      </c>
      <c r="O261" s="58">
        <v>111879.41884857432</v>
      </c>
      <c r="P261" s="58">
        <v>121119.33668936926</v>
      </c>
      <c r="Q261" s="58">
        <v>154713.48314606742</v>
      </c>
      <c r="S261" s="57" t="s">
        <v>1092</v>
      </c>
      <c r="T261" s="56" t="s">
        <v>545</v>
      </c>
      <c r="U261" s="58">
        <v>37587.859424920127</v>
      </c>
      <c r="V261" s="59" t="s">
        <v>77</v>
      </c>
      <c r="X261" s="55" t="str">
        <f t="shared" si="3"/>
        <v>25.73</v>
      </c>
      <c r="Y261"/>
    </row>
    <row r="262" spans="1:25" x14ac:dyDescent="0.25">
      <c r="A262" s="56" t="s">
        <v>1524</v>
      </c>
      <c r="B262" s="56" t="s">
        <v>326</v>
      </c>
      <c r="C262" s="58">
        <v>62292.439142350479</v>
      </c>
      <c r="D262" s="58">
        <v>53282.024523871638</v>
      </c>
      <c r="E262" s="58">
        <v>52547.559966914807</v>
      </c>
      <c r="F262" s="58">
        <v>58754.448398576511</v>
      </c>
      <c r="G262" s="58">
        <v>109349.59349593495</v>
      </c>
      <c r="H262" s="58" t="s">
        <v>77</v>
      </c>
      <c r="J262" s="56" t="s">
        <v>1524</v>
      </c>
      <c r="K262" s="56" t="s">
        <v>326</v>
      </c>
      <c r="L262" s="58">
        <v>132688.70973034436</v>
      </c>
      <c r="M262" s="58">
        <v>113636.36363636363</v>
      </c>
      <c r="N262" s="58">
        <v>125850.34013605442</v>
      </c>
      <c r="O262" s="58">
        <v>143856.58852920853</v>
      </c>
      <c r="P262" s="58">
        <v>196499.8916049691</v>
      </c>
      <c r="Q262" s="58">
        <v>169078.93617021278</v>
      </c>
      <c r="S262" s="57" t="s">
        <v>1093</v>
      </c>
      <c r="T262" s="56" t="s">
        <v>167</v>
      </c>
      <c r="U262" s="58">
        <v>37016.630270451875</v>
      </c>
      <c r="V262" s="59">
        <v>60655.737704918036</v>
      </c>
      <c r="X262" s="55" t="str">
        <f t="shared" si="3"/>
        <v>25.9</v>
      </c>
      <c r="Y262"/>
    </row>
    <row r="263" spans="1:25" x14ac:dyDescent="0.25">
      <c r="A263" s="56" t="s">
        <v>1526</v>
      </c>
      <c r="B263" s="56" t="s">
        <v>327</v>
      </c>
      <c r="C263" s="58">
        <v>29268.815360877765</v>
      </c>
      <c r="D263" s="58">
        <v>12960.953167394126</v>
      </c>
      <c r="E263" s="58">
        <v>17562.833206397561</v>
      </c>
      <c r="F263" s="58">
        <v>39879.759519038074</v>
      </c>
      <c r="G263" s="58">
        <v>192152.61958997723</v>
      </c>
      <c r="H263" s="58" t="s">
        <v>77</v>
      </c>
      <c r="J263" s="56" t="s">
        <v>1526</v>
      </c>
      <c r="K263" s="56" t="s">
        <v>327</v>
      </c>
      <c r="L263" s="58">
        <v>57544.954545454544</v>
      </c>
      <c r="M263" s="58">
        <v>47585.579129268845</v>
      </c>
      <c r="N263" s="58">
        <v>58638.909351443537</v>
      </c>
      <c r="O263" s="58">
        <v>67201.01163378857</v>
      </c>
      <c r="P263" s="58">
        <v>78776.405811322809</v>
      </c>
      <c r="Q263" s="58">
        <v>77656.470588235301</v>
      </c>
      <c r="S263" s="57" t="s">
        <v>1094</v>
      </c>
      <c r="T263" s="56" t="s">
        <v>546</v>
      </c>
      <c r="U263" s="58">
        <v>23623.1884057971</v>
      </c>
      <c r="V263" s="59">
        <v>60292.716603382811</v>
      </c>
      <c r="X263" s="55" t="str">
        <f t="shared" si="3"/>
        <v>25.91</v>
      </c>
      <c r="Y263"/>
    </row>
    <row r="264" spans="1:25" x14ac:dyDescent="0.25">
      <c r="A264" s="56" t="s">
        <v>77</v>
      </c>
      <c r="B264" s="60" t="s">
        <v>328</v>
      </c>
      <c r="C264" s="58">
        <v>26316.513163760057</v>
      </c>
      <c r="D264" s="58">
        <v>18720.374063257255</v>
      </c>
      <c r="E264" s="58">
        <v>36168.068132815868</v>
      </c>
      <c r="F264" s="58">
        <v>46497.66511007338</v>
      </c>
      <c r="G264" s="58">
        <v>50032.747963486021</v>
      </c>
      <c r="H264" s="58">
        <v>43246.108112336697</v>
      </c>
      <c r="J264" s="56" t="s">
        <v>77</v>
      </c>
      <c r="K264" s="60" t="s">
        <v>328</v>
      </c>
      <c r="L264" s="58">
        <v>62867.408633998224</v>
      </c>
      <c r="M264" s="58">
        <v>47558.767851401404</v>
      </c>
      <c r="N264" s="58">
        <v>67655.554725299357</v>
      </c>
      <c r="O264" s="58">
        <v>74545.454545454544</v>
      </c>
      <c r="P264" s="58">
        <v>79031.118126295012</v>
      </c>
      <c r="Q264" s="58">
        <v>83333.333333333328</v>
      </c>
      <c r="S264" s="57" t="s">
        <v>1095</v>
      </c>
      <c r="T264" s="56" t="s">
        <v>547</v>
      </c>
      <c r="U264" s="58">
        <v>55621.521335807047</v>
      </c>
      <c r="V264" s="59">
        <v>86820.847457627126</v>
      </c>
      <c r="X264" s="55" t="str">
        <f t="shared" ref="X264:X327" si="4">TRIM(SUBSTITUTE(S264, CHAR(160), " "))</f>
        <v>25.92</v>
      </c>
      <c r="Y264"/>
    </row>
    <row r="265" spans="1:25" x14ac:dyDescent="0.25">
      <c r="A265" s="56" t="s">
        <v>1529</v>
      </c>
      <c r="B265" s="56" t="s">
        <v>329</v>
      </c>
      <c r="C265" s="58">
        <v>21707.478769638743</v>
      </c>
      <c r="D265" s="58">
        <v>16376.44209318631</v>
      </c>
      <c r="E265" s="58">
        <v>33927.903871829105</v>
      </c>
      <c r="F265" s="58">
        <v>47329.57746478873</v>
      </c>
      <c r="G265" s="58">
        <v>50087.267845155518</v>
      </c>
      <c r="H265" s="58">
        <v>53790.456431535262</v>
      </c>
      <c r="J265" s="56" t="s">
        <v>1529</v>
      </c>
      <c r="K265" s="56" t="s">
        <v>329</v>
      </c>
      <c r="L265" s="58" t="s">
        <v>77</v>
      </c>
      <c r="M265" s="58">
        <v>46622.487694696574</v>
      </c>
      <c r="N265" s="58">
        <v>66906.187190456898</v>
      </c>
      <c r="O265" s="58">
        <v>77419.354838709682</v>
      </c>
      <c r="P265" s="58" t="s">
        <v>77</v>
      </c>
      <c r="Q265" s="58" t="s">
        <v>77</v>
      </c>
      <c r="S265" s="57" t="s">
        <v>1096</v>
      </c>
      <c r="T265" s="56" t="s">
        <v>548</v>
      </c>
      <c r="U265" s="58">
        <v>32085.106382978724</v>
      </c>
      <c r="V265" s="59">
        <v>62376.237623762376</v>
      </c>
      <c r="X265" s="55" t="str">
        <f t="shared" si="4"/>
        <v>25.93</v>
      </c>
      <c r="Y265"/>
    </row>
    <row r="266" spans="1:25" x14ac:dyDescent="0.25">
      <c r="A266" s="56" t="s">
        <v>1530</v>
      </c>
      <c r="B266" s="56" t="s">
        <v>330</v>
      </c>
      <c r="C266" s="58">
        <v>22722.457392345026</v>
      </c>
      <c r="D266" s="58">
        <v>18322.71762208068</v>
      </c>
      <c r="E266" s="58">
        <v>75768.115942028991</v>
      </c>
      <c r="F266" s="58">
        <v>84345.837145471174</v>
      </c>
      <c r="G266" s="58">
        <v>64211.64021164021</v>
      </c>
      <c r="H266" s="58" t="s">
        <v>77</v>
      </c>
      <c r="J266" s="56" t="s">
        <v>1530</v>
      </c>
      <c r="K266" s="56" t="s">
        <v>330</v>
      </c>
      <c r="L266" s="58" t="s">
        <v>77</v>
      </c>
      <c r="M266" s="58">
        <v>54220.602622871527</v>
      </c>
      <c r="N266" s="58">
        <v>84637.298212295122</v>
      </c>
      <c r="O266" s="58">
        <v>102874.04359287597</v>
      </c>
      <c r="P266" s="58">
        <v>135011.44164759727</v>
      </c>
      <c r="Q266" s="58">
        <v>142743.188211092</v>
      </c>
      <c r="S266" s="57" t="s">
        <v>1097</v>
      </c>
      <c r="T266" s="56" t="s">
        <v>549</v>
      </c>
      <c r="U266" s="58">
        <v>31403.508771929824</v>
      </c>
      <c r="V266" s="59">
        <v>76067.949669250564</v>
      </c>
      <c r="X266" s="55" t="str">
        <f t="shared" si="4"/>
        <v>25.94</v>
      </c>
      <c r="Y266"/>
    </row>
    <row r="267" spans="1:25" x14ac:dyDescent="0.25">
      <c r="A267" s="56" t="s">
        <v>1532</v>
      </c>
      <c r="B267" s="56" t="s">
        <v>331</v>
      </c>
      <c r="C267" s="58">
        <v>20789.853330127433</v>
      </c>
      <c r="D267" s="58">
        <v>14196.015893180529</v>
      </c>
      <c r="E267" s="58">
        <v>24481.178396072013</v>
      </c>
      <c r="F267" s="58">
        <v>30862.840862840862</v>
      </c>
      <c r="G267" s="58">
        <v>39736.331911593639</v>
      </c>
      <c r="H267" s="58">
        <v>53790.456431535262</v>
      </c>
      <c r="J267" s="56" t="s">
        <v>1532</v>
      </c>
      <c r="K267" s="56" t="s">
        <v>331</v>
      </c>
      <c r="L267" s="58">
        <v>55482.756450567162</v>
      </c>
      <c r="M267" s="58">
        <v>39609.833304586915</v>
      </c>
      <c r="N267" s="58">
        <v>55361.720499743649</v>
      </c>
      <c r="O267" s="58">
        <v>63217.164179104475</v>
      </c>
      <c r="P267" s="58">
        <v>66219.229606743465</v>
      </c>
      <c r="Q267" s="58" t="s">
        <v>77</v>
      </c>
      <c r="S267" s="57" t="s">
        <v>1098</v>
      </c>
      <c r="T267" s="56" t="s">
        <v>550</v>
      </c>
      <c r="U267" s="58">
        <v>33255.580637070481</v>
      </c>
      <c r="V267" s="59">
        <v>53457.446808510642</v>
      </c>
      <c r="X267" s="55" t="str">
        <f t="shared" si="4"/>
        <v>25.99</v>
      </c>
      <c r="Y267"/>
    </row>
    <row r="268" spans="1:25" x14ac:dyDescent="0.25">
      <c r="A268" s="56" t="s">
        <v>1534</v>
      </c>
      <c r="B268" s="56" t="s">
        <v>332</v>
      </c>
      <c r="C268" s="58">
        <v>37292.740483139787</v>
      </c>
      <c r="D268" s="58">
        <v>26787.331857653669</v>
      </c>
      <c r="E268" s="58">
        <v>38971.35651234012</v>
      </c>
      <c r="F268" s="58">
        <v>57972.359328726554</v>
      </c>
      <c r="G268" s="58">
        <v>52839.753879079719</v>
      </c>
      <c r="H268" s="58">
        <v>41904.452963727512</v>
      </c>
      <c r="J268" s="56" t="s">
        <v>1534</v>
      </c>
      <c r="K268" s="56" t="s">
        <v>332</v>
      </c>
      <c r="L268" s="58">
        <v>76923.076923076922</v>
      </c>
      <c r="M268" s="58">
        <v>61894.009159047135</v>
      </c>
      <c r="N268" s="58">
        <v>82679.520106955635</v>
      </c>
      <c r="O268" s="58">
        <v>81284.636363636368</v>
      </c>
      <c r="P268" s="58">
        <v>91748.640026766807</v>
      </c>
      <c r="Q268" s="58">
        <v>97547.176253115409</v>
      </c>
      <c r="S268" s="57" t="s">
        <v>1099</v>
      </c>
      <c r="T268" s="56" t="s">
        <v>168</v>
      </c>
      <c r="U268" s="58">
        <v>64529.354682193109</v>
      </c>
      <c r="V268" s="59" t="s">
        <v>77</v>
      </c>
      <c r="X268" s="55" t="str">
        <f t="shared" si="4"/>
        <v>26</v>
      </c>
      <c r="Y268"/>
    </row>
    <row r="269" spans="1:25" x14ac:dyDescent="0.25">
      <c r="A269" s="56" t="s">
        <v>1535</v>
      </c>
      <c r="B269" s="56" t="s">
        <v>333</v>
      </c>
      <c r="C269" s="58">
        <v>23780.598368087034</v>
      </c>
      <c r="D269" s="58">
        <v>21937.984496124031</v>
      </c>
      <c r="E269" s="58">
        <v>26258.064516129034</v>
      </c>
      <c r="F269" s="58">
        <v>20681.198910081745</v>
      </c>
      <c r="G269" s="58">
        <v>27554.179566563467</v>
      </c>
      <c r="H269" s="58" t="s">
        <v>77</v>
      </c>
      <c r="J269" s="56" t="s">
        <v>1535</v>
      </c>
      <c r="K269" s="56" t="s">
        <v>333</v>
      </c>
      <c r="L269" s="58" t="s">
        <v>77</v>
      </c>
      <c r="M269" s="58">
        <v>96800</v>
      </c>
      <c r="N269" s="58">
        <v>113523.13167259787</v>
      </c>
      <c r="O269" s="58">
        <v>74695.155038759694</v>
      </c>
      <c r="P269" s="58">
        <v>90105.487308418407</v>
      </c>
      <c r="Q269" s="58">
        <v>93077.933888756161</v>
      </c>
      <c r="S269" s="57" t="s">
        <v>1100</v>
      </c>
      <c r="T269" s="56" t="s">
        <v>169</v>
      </c>
      <c r="U269" s="58">
        <v>60886.426592797783</v>
      </c>
      <c r="V269" s="59" t="s">
        <v>77</v>
      </c>
      <c r="X269" s="55" t="str">
        <f t="shared" si="4"/>
        <v>26.1</v>
      </c>
      <c r="Y269"/>
    </row>
    <row r="270" spans="1:25" x14ac:dyDescent="0.25">
      <c r="A270" s="56" t="s">
        <v>1537</v>
      </c>
      <c r="B270" s="56" t="s">
        <v>334</v>
      </c>
      <c r="C270" s="58">
        <v>37528.155554502518</v>
      </c>
      <c r="D270" s="58">
        <v>26830.315731610954</v>
      </c>
      <c r="E270" s="58">
        <v>39336.545589325426</v>
      </c>
      <c r="F270" s="58">
        <v>60885.48318433376</v>
      </c>
      <c r="G270" s="58">
        <v>53981.546204389764</v>
      </c>
      <c r="H270" s="58">
        <v>41904.452963727512</v>
      </c>
      <c r="J270" s="56" t="s">
        <v>1537</v>
      </c>
      <c r="K270" s="56" t="s">
        <v>334</v>
      </c>
      <c r="L270" s="58">
        <v>75000</v>
      </c>
      <c r="M270" s="58">
        <v>60344.827586206899</v>
      </c>
      <c r="N270" s="58">
        <v>77127.253521126768</v>
      </c>
      <c r="O270" s="58">
        <v>83065.495046866767</v>
      </c>
      <c r="P270" s="58">
        <v>92530.711275699141</v>
      </c>
      <c r="Q270" s="58" t="s">
        <v>77</v>
      </c>
      <c r="S270" s="57" t="s">
        <v>1101</v>
      </c>
      <c r="T270" s="56" t="s">
        <v>551</v>
      </c>
      <c r="U270" s="58">
        <v>63149.062191510362</v>
      </c>
      <c r="V270" s="59" t="s">
        <v>77</v>
      </c>
      <c r="X270" s="55" t="str">
        <f t="shared" si="4"/>
        <v>26.11</v>
      </c>
      <c r="Y270"/>
    </row>
    <row r="271" spans="1:25" x14ac:dyDescent="0.25">
      <c r="A271" s="56" t="s">
        <v>1540</v>
      </c>
      <c r="B271" s="56" t="s">
        <v>335</v>
      </c>
      <c r="C271" s="58">
        <v>24013.226804374834</v>
      </c>
      <c r="D271" s="58">
        <v>19561.154554512243</v>
      </c>
      <c r="E271" s="58">
        <v>37703.139866793528</v>
      </c>
      <c r="F271" s="58">
        <v>40933.306629280996</v>
      </c>
      <c r="G271" s="58">
        <v>48673.433048433049</v>
      </c>
      <c r="H271" s="58" t="s">
        <v>77</v>
      </c>
      <c r="J271" s="56" t="s">
        <v>1540</v>
      </c>
      <c r="K271" s="56" t="s">
        <v>335</v>
      </c>
      <c r="L271" s="58">
        <v>64904.322212996856</v>
      </c>
      <c r="M271" s="58">
        <v>50714.285714285717</v>
      </c>
      <c r="N271" s="58">
        <v>69980.402982836415</v>
      </c>
      <c r="O271" s="58">
        <v>72727.272727272721</v>
      </c>
      <c r="P271" s="58">
        <v>76021.110217652546</v>
      </c>
      <c r="Q271" s="58">
        <v>83123.000271713521</v>
      </c>
      <c r="S271" s="57" t="s">
        <v>1102</v>
      </c>
      <c r="T271" s="56" t="s">
        <v>552</v>
      </c>
      <c r="U271" s="58">
        <v>28142.857142857141</v>
      </c>
      <c r="V271" s="59">
        <v>63836.625637167796</v>
      </c>
      <c r="X271" s="55" t="str">
        <f t="shared" si="4"/>
        <v>26.12</v>
      </c>
      <c r="Y271"/>
    </row>
    <row r="272" spans="1:25" x14ac:dyDescent="0.25">
      <c r="A272" s="56" t="s">
        <v>1541</v>
      </c>
      <c r="B272" s="56" t="s">
        <v>336</v>
      </c>
      <c r="C272" s="58">
        <v>22144.59524522115</v>
      </c>
      <c r="D272" s="58">
        <v>19156.073501268067</v>
      </c>
      <c r="E272" s="58">
        <v>34927.040583675327</v>
      </c>
      <c r="F272" s="58">
        <v>39509.628302731748</v>
      </c>
      <c r="G272" s="58">
        <v>37831.454643048848</v>
      </c>
      <c r="H272" s="58" t="s">
        <v>77</v>
      </c>
      <c r="J272" s="56" t="s">
        <v>1541</v>
      </c>
      <c r="K272" s="56" t="s">
        <v>336</v>
      </c>
      <c r="L272" s="58">
        <v>65385.921471264635</v>
      </c>
      <c r="M272" s="58">
        <v>50083.19664224147</v>
      </c>
      <c r="N272" s="58">
        <v>70031.825574066432</v>
      </c>
      <c r="O272" s="58">
        <v>74368.392385793893</v>
      </c>
      <c r="P272" s="58">
        <v>77403.59326529695</v>
      </c>
      <c r="Q272" s="58">
        <v>88119.890154844092</v>
      </c>
      <c r="S272" s="57" t="s">
        <v>1103</v>
      </c>
      <c r="T272" s="56" t="s">
        <v>170</v>
      </c>
      <c r="U272" s="58" t="s">
        <v>77</v>
      </c>
      <c r="V272" s="59" t="s">
        <v>77</v>
      </c>
      <c r="X272" s="55" t="str">
        <f t="shared" si="4"/>
        <v>26.2</v>
      </c>
      <c r="Y272"/>
    </row>
    <row r="273" spans="1:25" x14ac:dyDescent="0.25">
      <c r="A273" s="56" t="s">
        <v>1544</v>
      </c>
      <c r="B273" s="56" t="s">
        <v>337</v>
      </c>
      <c r="C273" s="58">
        <v>51329.655697165683</v>
      </c>
      <c r="D273" s="58">
        <v>32770.167427701672</v>
      </c>
      <c r="E273" s="58">
        <v>51714.614499424628</v>
      </c>
      <c r="F273" s="58">
        <v>52979.127134724855</v>
      </c>
      <c r="G273" s="58">
        <v>70047.619047619039</v>
      </c>
      <c r="H273" s="58" t="s">
        <v>77</v>
      </c>
      <c r="J273" s="56" t="s">
        <v>1544</v>
      </c>
      <c r="K273" s="56" t="s">
        <v>337</v>
      </c>
      <c r="L273" s="58">
        <v>62309.156035348184</v>
      </c>
      <c r="M273" s="58">
        <v>43548.387096774197</v>
      </c>
      <c r="N273" s="58">
        <v>57716.091796069806</v>
      </c>
      <c r="O273" s="58">
        <v>61344.537815126052</v>
      </c>
      <c r="P273" s="58">
        <v>70354.226884853226</v>
      </c>
      <c r="Q273" s="58">
        <v>70992.416106744728</v>
      </c>
      <c r="S273" s="57" t="s">
        <v>1104</v>
      </c>
      <c r="T273" s="56" t="s">
        <v>170</v>
      </c>
      <c r="U273" s="58" t="s">
        <v>77</v>
      </c>
      <c r="V273" s="59" t="s">
        <v>77</v>
      </c>
      <c r="X273" s="55" t="str">
        <f t="shared" si="4"/>
        <v>26.20</v>
      </c>
      <c r="Y273"/>
    </row>
    <row r="274" spans="1:25" x14ac:dyDescent="0.25">
      <c r="A274" s="56" t="s">
        <v>1546</v>
      </c>
      <c r="B274" s="56" t="s">
        <v>338</v>
      </c>
      <c r="C274" s="58">
        <v>30767.705607106036</v>
      </c>
      <c r="D274" s="58">
        <v>20253.807106598986</v>
      </c>
      <c r="E274" s="58">
        <v>42770.448548812667</v>
      </c>
      <c r="F274" s="58">
        <v>39582.664526484754</v>
      </c>
      <c r="G274" s="58">
        <v>79507.453013609847</v>
      </c>
      <c r="H274" s="58" t="s">
        <v>77</v>
      </c>
      <c r="J274" s="56" t="s">
        <v>1546</v>
      </c>
      <c r="K274" s="56" t="s">
        <v>338</v>
      </c>
      <c r="L274" s="58" t="s">
        <v>77</v>
      </c>
      <c r="M274" s="58" t="s">
        <v>77</v>
      </c>
      <c r="N274" s="58">
        <v>44837.438423645319</v>
      </c>
      <c r="O274" s="58">
        <v>48952.764615562417</v>
      </c>
      <c r="P274" s="58">
        <v>72090.278768939534</v>
      </c>
      <c r="Q274" s="58">
        <v>105766.8625423944</v>
      </c>
      <c r="S274" s="57" t="s">
        <v>1105</v>
      </c>
      <c r="T274" s="56" t="s">
        <v>171</v>
      </c>
      <c r="U274" s="58">
        <v>44311.926605504588</v>
      </c>
      <c r="V274" s="59">
        <v>82061.363636363632</v>
      </c>
      <c r="X274" s="55" t="str">
        <f t="shared" si="4"/>
        <v>26.3</v>
      </c>
      <c r="Y274"/>
    </row>
    <row r="275" spans="1:25" x14ac:dyDescent="0.25">
      <c r="A275" s="56" t="s">
        <v>1547</v>
      </c>
      <c r="B275" s="56" t="s">
        <v>339</v>
      </c>
      <c r="C275" s="58">
        <v>30790.859507240926</v>
      </c>
      <c r="D275" s="58">
        <v>20332.686084142395</v>
      </c>
      <c r="E275" s="58">
        <v>49405.320813771519</v>
      </c>
      <c r="F275" s="58">
        <v>44151.309408341418</v>
      </c>
      <c r="G275" s="58">
        <v>75278.450363196127</v>
      </c>
      <c r="H275" s="58" t="s">
        <v>77</v>
      </c>
      <c r="J275" s="56" t="s">
        <v>1547</v>
      </c>
      <c r="K275" s="56" t="s">
        <v>339</v>
      </c>
      <c r="L275" s="58">
        <v>76470.588235294112</v>
      </c>
      <c r="M275" s="58" t="s">
        <v>77</v>
      </c>
      <c r="N275" s="58">
        <v>44738.057069573581</v>
      </c>
      <c r="O275" s="58">
        <v>49021.405630416448</v>
      </c>
      <c r="P275" s="58">
        <v>72036.92524793226</v>
      </c>
      <c r="Q275" s="58">
        <v>106675.33629391881</v>
      </c>
      <c r="S275" s="57" t="s">
        <v>1106</v>
      </c>
      <c r="T275" s="56" t="s">
        <v>553</v>
      </c>
      <c r="U275" s="58">
        <v>44311.926605504588</v>
      </c>
      <c r="V275" s="59">
        <v>82061.363636363632</v>
      </c>
      <c r="X275" s="55" t="str">
        <f t="shared" si="4"/>
        <v>26.30</v>
      </c>
      <c r="Y275"/>
    </row>
    <row r="276" spans="1:25" x14ac:dyDescent="0.25">
      <c r="A276" s="56" t="s">
        <v>1550</v>
      </c>
      <c r="B276" s="56" t="s">
        <v>340</v>
      </c>
      <c r="C276" s="58">
        <v>30648.101265822785</v>
      </c>
      <c r="D276" s="58">
        <v>19798.055347793568</v>
      </c>
      <c r="E276" s="58">
        <v>7142.8571428571431</v>
      </c>
      <c r="F276" s="58">
        <v>17674.418604651164</v>
      </c>
      <c r="G276" s="58">
        <v>96743.421052631573</v>
      </c>
      <c r="H276" s="58" t="s">
        <v>77</v>
      </c>
      <c r="J276" s="56" t="s">
        <v>1550</v>
      </c>
      <c r="K276" s="56" t="s">
        <v>340</v>
      </c>
      <c r="L276" s="58" t="s">
        <v>77</v>
      </c>
      <c r="M276" s="58" t="s">
        <v>77</v>
      </c>
      <c r="N276" s="58">
        <v>45798.67389993972</v>
      </c>
      <c r="O276" s="58">
        <v>48171.664943123062</v>
      </c>
      <c r="P276" s="58">
        <v>73312.97161336687</v>
      </c>
      <c r="Q276" s="58">
        <v>52508.786158421193</v>
      </c>
      <c r="S276" s="57" t="s">
        <v>1107</v>
      </c>
      <c r="T276" s="56" t="s">
        <v>172</v>
      </c>
      <c r="U276" s="58">
        <v>22741.935483870966</v>
      </c>
      <c r="V276" s="59">
        <v>85173.72992892866</v>
      </c>
      <c r="X276" s="55" t="str">
        <f t="shared" si="4"/>
        <v>26.4</v>
      </c>
      <c r="Y276"/>
    </row>
    <row r="277" spans="1:25" x14ac:dyDescent="0.25">
      <c r="A277" s="56" t="s">
        <v>1552</v>
      </c>
      <c r="B277" s="56" t="s">
        <v>341</v>
      </c>
      <c r="C277" s="58">
        <v>30530.585834453239</v>
      </c>
      <c r="D277" s="58">
        <v>18662.62526289744</v>
      </c>
      <c r="E277" s="58">
        <v>29851.301115241633</v>
      </c>
      <c r="F277" s="58">
        <v>43728.489483747609</v>
      </c>
      <c r="G277" s="58">
        <v>43030.455575132139</v>
      </c>
      <c r="H277" s="58">
        <v>35840.147718280139</v>
      </c>
      <c r="J277" s="56" t="s">
        <v>1552</v>
      </c>
      <c r="K277" s="56" t="s">
        <v>341</v>
      </c>
      <c r="L277" s="58">
        <v>52245.339430179389</v>
      </c>
      <c r="M277" s="58">
        <v>38410.099016343658</v>
      </c>
      <c r="N277" s="58">
        <v>57666.666666666664</v>
      </c>
      <c r="O277" s="58">
        <v>63636.36363636364</v>
      </c>
      <c r="P277" s="58">
        <v>71870.066225165559</v>
      </c>
      <c r="Q277" s="58">
        <v>61044.233278840671</v>
      </c>
      <c r="S277" s="57" t="s">
        <v>1108</v>
      </c>
      <c r="T277" s="56" t="s">
        <v>172</v>
      </c>
      <c r="U277" s="58">
        <v>22741.935483870966</v>
      </c>
      <c r="V277" s="59">
        <v>85173.72992892866</v>
      </c>
      <c r="X277" s="55" t="str">
        <f t="shared" si="4"/>
        <v>26.40</v>
      </c>
      <c r="Y277"/>
    </row>
    <row r="278" spans="1:25" x14ac:dyDescent="0.25">
      <c r="A278" s="56" t="s">
        <v>1553</v>
      </c>
      <c r="B278" s="56" t="s">
        <v>342</v>
      </c>
      <c r="C278" s="58">
        <v>30975.76755675803</v>
      </c>
      <c r="D278" s="58">
        <v>19147.118447726611</v>
      </c>
      <c r="E278" s="58">
        <v>29636.77639046538</v>
      </c>
      <c r="F278" s="58">
        <v>46776.084407971866</v>
      </c>
      <c r="G278" s="58" t="s">
        <v>77</v>
      </c>
      <c r="H278" s="58" t="s">
        <v>77</v>
      </c>
      <c r="J278" s="56" t="s">
        <v>1553</v>
      </c>
      <c r="K278" s="56" t="s">
        <v>342</v>
      </c>
      <c r="L278" s="58">
        <v>51176.723284434644</v>
      </c>
      <c r="M278" s="58">
        <v>37802.943248828422</v>
      </c>
      <c r="N278" s="58">
        <v>57399.119770546931</v>
      </c>
      <c r="O278" s="58">
        <v>62302.817661664689</v>
      </c>
      <c r="P278" s="58">
        <v>73548.552460187406</v>
      </c>
      <c r="Q278" s="58">
        <v>59360.23313158485</v>
      </c>
      <c r="S278" s="57" t="s">
        <v>1109</v>
      </c>
      <c r="T278" s="56" t="s">
        <v>173</v>
      </c>
      <c r="U278" s="58">
        <v>54858.374384236457</v>
      </c>
      <c r="V278" s="59">
        <v>100977.74352930511</v>
      </c>
      <c r="X278" s="55" t="str">
        <f t="shared" si="4"/>
        <v>26.5</v>
      </c>
      <c r="Y278"/>
    </row>
    <row r="279" spans="1:25" x14ac:dyDescent="0.25">
      <c r="A279" s="56" t="s">
        <v>1556</v>
      </c>
      <c r="B279" s="56" t="s">
        <v>343</v>
      </c>
      <c r="C279" s="58">
        <v>28080.284881838783</v>
      </c>
      <c r="D279" s="58">
        <v>15819.881053525913</v>
      </c>
      <c r="E279" s="58">
        <v>30820.51282051282</v>
      </c>
      <c r="F279" s="58">
        <v>30233.160621761657</v>
      </c>
      <c r="G279" s="58" t="s">
        <v>77</v>
      </c>
      <c r="H279" s="58" t="s">
        <v>77</v>
      </c>
      <c r="J279" s="56" t="s">
        <v>1556</v>
      </c>
      <c r="K279" s="56" t="s">
        <v>343</v>
      </c>
      <c r="L279" s="58">
        <v>59616.79141909098</v>
      </c>
      <c r="M279" s="58">
        <v>45154.736593432557</v>
      </c>
      <c r="N279" s="58">
        <v>62371.721778791332</v>
      </c>
      <c r="O279" s="58">
        <v>60548.780487804877</v>
      </c>
      <c r="P279" s="58">
        <v>64629.538461538461</v>
      </c>
      <c r="Q279" s="58">
        <v>69931.10585452395</v>
      </c>
      <c r="S279" s="57" t="s">
        <v>1110</v>
      </c>
      <c r="T279" s="56" t="s">
        <v>554</v>
      </c>
      <c r="U279" s="58">
        <v>55000</v>
      </c>
      <c r="V279" s="59">
        <v>101434.68605196223</v>
      </c>
      <c r="X279" s="55" t="str">
        <f t="shared" si="4"/>
        <v>26.51</v>
      </c>
      <c r="Y279"/>
    </row>
    <row r="280" spans="1:25" x14ac:dyDescent="0.25">
      <c r="A280" s="56" t="s">
        <v>1558</v>
      </c>
      <c r="B280" s="56" t="s">
        <v>344</v>
      </c>
      <c r="C280" s="58">
        <v>14872.625215889464</v>
      </c>
      <c r="D280" s="58">
        <v>10604.002203047548</v>
      </c>
      <c r="E280" s="58">
        <v>34573.459715639809</v>
      </c>
      <c r="F280" s="58" t="s">
        <v>77</v>
      </c>
      <c r="G280" s="58" t="s">
        <v>77</v>
      </c>
      <c r="H280" s="58" t="s">
        <v>77</v>
      </c>
      <c r="J280" s="56" t="s">
        <v>1558</v>
      </c>
      <c r="K280" s="56" t="s">
        <v>344</v>
      </c>
      <c r="L280" s="58">
        <v>40849.084615384614</v>
      </c>
      <c r="M280" s="58" t="s">
        <v>77</v>
      </c>
      <c r="N280" s="58">
        <v>56879.053051019611</v>
      </c>
      <c r="O280" s="58">
        <v>62328.810853950519</v>
      </c>
      <c r="P280" s="58" t="s">
        <v>77</v>
      </c>
      <c r="Q280" s="58">
        <v>60274.433159994878</v>
      </c>
      <c r="S280" s="57" t="s">
        <v>1111</v>
      </c>
      <c r="T280" s="56" t="s">
        <v>555</v>
      </c>
      <c r="U280" s="58">
        <v>-2500</v>
      </c>
      <c r="V280" s="59">
        <v>77623.525899387969</v>
      </c>
      <c r="X280" s="55" t="str">
        <f t="shared" si="4"/>
        <v>26.52</v>
      </c>
      <c r="Y280"/>
    </row>
    <row r="281" spans="1:25" x14ac:dyDescent="0.25">
      <c r="A281" s="56" t="s">
        <v>1559</v>
      </c>
      <c r="B281" s="56" t="s">
        <v>345</v>
      </c>
      <c r="C281" s="58">
        <v>18126.66311868015</v>
      </c>
      <c r="D281" s="58">
        <v>11253.1328320802</v>
      </c>
      <c r="E281" s="58">
        <v>45698.924731182793</v>
      </c>
      <c r="F281" s="58" t="s">
        <v>77</v>
      </c>
      <c r="G281" s="58" t="s">
        <v>77</v>
      </c>
      <c r="H281" s="58" t="s">
        <v>77</v>
      </c>
      <c r="J281" s="56" t="s">
        <v>1559</v>
      </c>
      <c r="K281" s="56" t="s">
        <v>345</v>
      </c>
      <c r="L281" s="58">
        <v>41176.470588235294</v>
      </c>
      <c r="M281" s="58">
        <v>33558</v>
      </c>
      <c r="N281" s="58">
        <v>54708.178707407584</v>
      </c>
      <c r="O281" s="58">
        <v>65206.064488575699</v>
      </c>
      <c r="P281" s="58">
        <v>75138.121546961323</v>
      </c>
      <c r="Q281" s="58" t="s">
        <v>77</v>
      </c>
      <c r="S281" s="57" t="s">
        <v>1112</v>
      </c>
      <c r="T281" s="56" t="s">
        <v>174</v>
      </c>
      <c r="U281" s="58" t="s">
        <v>77</v>
      </c>
      <c r="V281" s="59" t="s">
        <v>77</v>
      </c>
      <c r="X281" s="55" t="str">
        <f t="shared" si="4"/>
        <v>26.6</v>
      </c>
      <c r="Y281"/>
    </row>
    <row r="282" spans="1:25" x14ac:dyDescent="0.25">
      <c r="A282" s="56" t="s">
        <v>1561</v>
      </c>
      <c r="B282" s="56" t="s">
        <v>346</v>
      </c>
      <c r="C282" s="58">
        <v>6498.6176614083588</v>
      </c>
      <c r="D282" s="58">
        <v>6079.2715586502409</v>
      </c>
      <c r="E282" s="58">
        <v>11923.076923076924</v>
      </c>
      <c r="F282" s="58">
        <v>9000</v>
      </c>
      <c r="G282" s="58" t="s">
        <v>77</v>
      </c>
      <c r="H282" s="58" t="s">
        <v>77</v>
      </c>
      <c r="J282" s="56" t="s">
        <v>1561</v>
      </c>
      <c r="K282" s="56" t="s">
        <v>346</v>
      </c>
      <c r="L282" s="58" t="s">
        <v>77</v>
      </c>
      <c r="M282" s="58">
        <v>19980.038093494935</v>
      </c>
      <c r="N282" s="58">
        <v>43134.011874469892</v>
      </c>
      <c r="O282" s="58">
        <v>42280.357532156093</v>
      </c>
      <c r="P282" s="58">
        <v>52548.488949030223</v>
      </c>
      <c r="Q282" s="58">
        <v>56522.727272727272</v>
      </c>
      <c r="S282" s="57" t="s">
        <v>1113</v>
      </c>
      <c r="T282" s="56" t="s">
        <v>174</v>
      </c>
      <c r="U282" s="58" t="s">
        <v>77</v>
      </c>
      <c r="V282" s="59" t="s">
        <v>77</v>
      </c>
      <c r="X282" s="55" t="str">
        <f t="shared" si="4"/>
        <v>26.60</v>
      </c>
      <c r="Y282"/>
    </row>
    <row r="283" spans="1:25" x14ac:dyDescent="0.25">
      <c r="A283" s="56" t="s">
        <v>1563</v>
      </c>
      <c r="B283" s="56" t="s">
        <v>347</v>
      </c>
      <c r="C283" s="58">
        <v>15040.783034257749</v>
      </c>
      <c r="D283" s="58">
        <v>11248.741188318227</v>
      </c>
      <c r="E283" s="58">
        <v>24690.265486725664</v>
      </c>
      <c r="F283" s="58" t="s">
        <v>77</v>
      </c>
      <c r="G283" s="58" t="s">
        <v>77</v>
      </c>
      <c r="H283" s="58" t="s">
        <v>77</v>
      </c>
      <c r="J283" s="56" t="s">
        <v>1563</v>
      </c>
      <c r="K283" s="56" t="s">
        <v>347</v>
      </c>
      <c r="L283" s="58">
        <v>32446.697286735071</v>
      </c>
      <c r="M283" s="58">
        <v>26130.225780200231</v>
      </c>
      <c r="N283" s="58">
        <v>42994.766427602248</v>
      </c>
      <c r="O283" s="58">
        <v>58108.861502347419</v>
      </c>
      <c r="P283" s="58">
        <v>45730.284647690154</v>
      </c>
      <c r="Q283" s="58">
        <v>55455.199999999997</v>
      </c>
      <c r="S283" s="57" t="s">
        <v>1114</v>
      </c>
      <c r="T283" s="56" t="s">
        <v>175</v>
      </c>
      <c r="U283" s="58">
        <v>215503.14465408804</v>
      </c>
      <c r="V283" s="59">
        <v>110277.12670619054</v>
      </c>
      <c r="X283" s="55" t="str">
        <f t="shared" si="4"/>
        <v>26.7</v>
      </c>
      <c r="Y283"/>
    </row>
    <row r="284" spans="1:25" x14ac:dyDescent="0.25">
      <c r="A284" s="56" t="s">
        <v>1565</v>
      </c>
      <c r="B284" s="56" t="s">
        <v>348</v>
      </c>
      <c r="C284" s="58">
        <v>28038.641686182669</v>
      </c>
      <c r="D284" s="58">
        <v>24061.952074810051</v>
      </c>
      <c r="E284" s="58">
        <v>60366.666666666664</v>
      </c>
      <c r="F284" s="58">
        <v>29779.559118236473</v>
      </c>
      <c r="G284" s="58">
        <v>23874.172185430463</v>
      </c>
      <c r="H284" s="58" t="s">
        <v>77</v>
      </c>
      <c r="J284" s="56" t="s">
        <v>1565</v>
      </c>
      <c r="K284" s="56" t="s">
        <v>348</v>
      </c>
      <c r="L284" s="58" t="s">
        <v>77</v>
      </c>
      <c r="M284" s="58" t="s">
        <v>77</v>
      </c>
      <c r="N284" s="58">
        <v>60812.467509963608</v>
      </c>
      <c r="O284" s="58">
        <v>63625.060898372794</v>
      </c>
      <c r="P284" s="58" t="s">
        <v>77</v>
      </c>
      <c r="Q284" s="58">
        <v>52612.157937935488</v>
      </c>
      <c r="S284" s="57" t="s">
        <v>1115</v>
      </c>
      <c r="T284" s="56" t="s">
        <v>175</v>
      </c>
      <c r="U284" s="58">
        <v>215503.14465408804</v>
      </c>
      <c r="V284" s="59">
        <v>110277.12670619054</v>
      </c>
      <c r="X284" s="55" t="str">
        <f t="shared" si="4"/>
        <v>26.70</v>
      </c>
      <c r="Y284"/>
    </row>
    <row r="285" spans="1:25" x14ac:dyDescent="0.25">
      <c r="A285" s="56" t="s">
        <v>1567</v>
      </c>
      <c r="B285" s="56" t="s">
        <v>349</v>
      </c>
      <c r="C285" s="58">
        <v>8653.6808937267251</v>
      </c>
      <c r="D285" s="58">
        <v>7513.2978723404258</v>
      </c>
      <c r="E285" s="58">
        <v>14655.87044534413</v>
      </c>
      <c r="F285" s="58" t="s">
        <v>77</v>
      </c>
      <c r="G285" s="58" t="s">
        <v>77</v>
      </c>
      <c r="H285" s="58" t="s">
        <v>77</v>
      </c>
      <c r="J285" s="56" t="s">
        <v>1567</v>
      </c>
      <c r="K285" s="56" t="s">
        <v>349</v>
      </c>
      <c r="L285" s="58" t="s">
        <v>77</v>
      </c>
      <c r="M285" s="58">
        <v>40625</v>
      </c>
      <c r="N285" s="58">
        <v>53551.57894736842</v>
      </c>
      <c r="O285" s="58">
        <v>56854.838709677417</v>
      </c>
      <c r="P285" s="58">
        <v>50955.414012738853</v>
      </c>
      <c r="Q285" s="58">
        <v>58396.739130434784</v>
      </c>
      <c r="S285" s="57" t="s">
        <v>1116</v>
      </c>
      <c r="T285" s="56" t="s">
        <v>176</v>
      </c>
      <c r="U285" s="58" t="s">
        <v>77</v>
      </c>
      <c r="V285" s="59" t="s">
        <v>77</v>
      </c>
      <c r="X285" s="55" t="str">
        <f t="shared" si="4"/>
        <v>26.8</v>
      </c>
      <c r="Y285"/>
    </row>
    <row r="286" spans="1:25" x14ac:dyDescent="0.25">
      <c r="A286" s="56" t="s">
        <v>1568</v>
      </c>
      <c r="B286" s="56" t="s">
        <v>349</v>
      </c>
      <c r="C286" s="58">
        <v>8653.6808937267251</v>
      </c>
      <c r="D286" s="58">
        <v>7513.2978723404258</v>
      </c>
      <c r="E286" s="58">
        <v>14655.87044534413</v>
      </c>
      <c r="F286" s="58" t="s">
        <v>77</v>
      </c>
      <c r="G286" s="58" t="s">
        <v>77</v>
      </c>
      <c r="H286" s="58" t="s">
        <v>77</v>
      </c>
      <c r="J286" s="56" t="s">
        <v>1568</v>
      </c>
      <c r="K286" s="56" t="s">
        <v>349</v>
      </c>
      <c r="L286" s="58" t="s">
        <v>77</v>
      </c>
      <c r="M286" s="58">
        <v>40625</v>
      </c>
      <c r="N286" s="58">
        <v>53551.57894736842</v>
      </c>
      <c r="O286" s="58">
        <v>56854.838709677417</v>
      </c>
      <c r="P286" s="58">
        <v>50955.414012738853</v>
      </c>
      <c r="Q286" s="58">
        <v>58396.739130434784</v>
      </c>
      <c r="S286" s="57" t="s">
        <v>1117</v>
      </c>
      <c r="T286" s="56" t="s">
        <v>176</v>
      </c>
      <c r="U286" s="58" t="s">
        <v>77</v>
      </c>
      <c r="V286" s="59" t="s">
        <v>77</v>
      </c>
      <c r="X286" s="55" t="str">
        <f t="shared" si="4"/>
        <v>26.80</v>
      </c>
      <c r="Y286"/>
    </row>
    <row r="287" spans="1:25" x14ac:dyDescent="0.25">
      <c r="A287" s="56" t="s">
        <v>77</v>
      </c>
      <c r="B287" s="60" t="s">
        <v>350</v>
      </c>
      <c r="C287" s="58">
        <v>22855.970686089382</v>
      </c>
      <c r="D287" s="58">
        <v>16486.093319148011</v>
      </c>
      <c r="E287" s="58">
        <v>23769.398005847514</v>
      </c>
      <c r="F287" s="58">
        <v>25123.799606618071</v>
      </c>
      <c r="G287" s="58">
        <v>25680.368851232</v>
      </c>
      <c r="H287" s="58">
        <v>25032.054588595936</v>
      </c>
      <c r="J287" s="56" t="s">
        <v>77</v>
      </c>
      <c r="K287" s="60" t="s">
        <v>350</v>
      </c>
      <c r="L287" s="58">
        <v>43103.21346103141</v>
      </c>
      <c r="M287" s="58">
        <v>46176.360545023133</v>
      </c>
      <c r="N287" s="58">
        <v>46739.185720903828</v>
      </c>
      <c r="O287" s="58">
        <v>45328.873015375102</v>
      </c>
      <c r="P287" s="58">
        <v>42213.967176568287</v>
      </c>
      <c r="Q287" s="58">
        <v>41628.653429931124</v>
      </c>
      <c r="S287" s="57" t="s">
        <v>1118</v>
      </c>
      <c r="T287" s="56" t="s">
        <v>177</v>
      </c>
      <c r="U287" s="58">
        <v>51949.969861362268</v>
      </c>
      <c r="V287" s="59" t="s">
        <v>77</v>
      </c>
      <c r="X287" s="55" t="str">
        <f t="shared" si="4"/>
        <v>27</v>
      </c>
      <c r="Y287"/>
    </row>
    <row r="288" spans="1:25" x14ac:dyDescent="0.25">
      <c r="A288" s="56" t="s">
        <v>1570</v>
      </c>
      <c r="B288" s="56" t="s">
        <v>351</v>
      </c>
      <c r="C288" s="58">
        <v>53722.396025027607</v>
      </c>
      <c r="D288" s="58">
        <v>23642.62913522925</v>
      </c>
      <c r="E288" s="58">
        <v>30821.401657874907</v>
      </c>
      <c r="F288" s="58">
        <v>60725.416442772701</v>
      </c>
      <c r="G288" s="58" t="s">
        <v>77</v>
      </c>
      <c r="H288" s="58" t="s">
        <v>77</v>
      </c>
      <c r="J288" s="56" t="s">
        <v>1570</v>
      </c>
      <c r="K288" s="56" t="s">
        <v>351</v>
      </c>
      <c r="L288" s="58">
        <v>192392.91614511466</v>
      </c>
      <c r="M288" s="58">
        <v>166862.22256652595</v>
      </c>
      <c r="N288" s="58">
        <v>121502.13613488818</v>
      </c>
      <c r="O288" s="58">
        <v>125144.47543550597</v>
      </c>
      <c r="P288" s="58">
        <v>201072.32776379035</v>
      </c>
      <c r="Q288" s="58">
        <v>263272.94576865388</v>
      </c>
      <c r="S288" s="57" t="s">
        <v>1119</v>
      </c>
      <c r="T288" s="56" t="s">
        <v>178</v>
      </c>
      <c r="U288" s="58">
        <v>46598.425196850396</v>
      </c>
      <c r="V288" s="59">
        <v>90909.090909090912</v>
      </c>
      <c r="X288" s="55" t="str">
        <f t="shared" si="4"/>
        <v>27.1</v>
      </c>
      <c r="Y288"/>
    </row>
    <row r="289" spans="1:25" x14ac:dyDescent="0.25">
      <c r="A289" s="56" t="s">
        <v>1571</v>
      </c>
      <c r="B289" s="56" t="s">
        <v>352</v>
      </c>
      <c r="C289" s="58">
        <v>85180.620081539775</v>
      </c>
      <c r="D289" s="58">
        <v>25395.47038327526</v>
      </c>
      <c r="E289" s="58" t="s">
        <v>77</v>
      </c>
      <c r="F289" s="58">
        <v>91129.385964912275</v>
      </c>
      <c r="G289" s="58" t="s">
        <v>77</v>
      </c>
      <c r="H289" s="58" t="s">
        <v>77</v>
      </c>
      <c r="J289" s="56" t="s">
        <v>1571</v>
      </c>
      <c r="K289" s="56" t="s">
        <v>352</v>
      </c>
      <c r="L289" s="58">
        <v>288654.03355243045</v>
      </c>
      <c r="M289" s="58">
        <v>108502.82441916558</v>
      </c>
      <c r="N289" s="58">
        <v>129731.7447045708</v>
      </c>
      <c r="O289" s="58">
        <v>135625.4050550875</v>
      </c>
      <c r="P289" s="58">
        <v>306167.63839257724</v>
      </c>
      <c r="Q289" s="58">
        <v>496460.66345897497</v>
      </c>
      <c r="S289" s="57" t="s">
        <v>1120</v>
      </c>
      <c r="T289" s="56" t="s">
        <v>556</v>
      </c>
      <c r="U289" s="58">
        <v>51314.285714285717</v>
      </c>
      <c r="V289" s="59">
        <v>72913.148927025453</v>
      </c>
      <c r="X289" s="55" t="str">
        <f t="shared" si="4"/>
        <v>27.11</v>
      </c>
      <c r="Y289"/>
    </row>
    <row r="290" spans="1:25" x14ac:dyDescent="0.25">
      <c r="A290" s="56" t="s">
        <v>1574</v>
      </c>
      <c r="B290" s="56" t="s">
        <v>353</v>
      </c>
      <c r="C290" s="58">
        <v>14015.503875968992</v>
      </c>
      <c r="D290" s="58">
        <v>11342.706502636205</v>
      </c>
      <c r="E290" s="58" t="s">
        <v>77</v>
      </c>
      <c r="F290" s="58" t="s">
        <v>77</v>
      </c>
      <c r="G290" s="58" t="s">
        <v>77</v>
      </c>
      <c r="H290" s="58" t="s">
        <v>77</v>
      </c>
      <c r="J290" s="56" t="s">
        <v>1574</v>
      </c>
      <c r="K290" s="56" t="s">
        <v>353</v>
      </c>
      <c r="L290" s="58">
        <v>66730.728165705747</v>
      </c>
      <c r="M290" s="58">
        <v>38783.196523418635</v>
      </c>
      <c r="N290" s="58">
        <v>67880.08398786842</v>
      </c>
      <c r="O290" s="58">
        <v>90805.090805090804</v>
      </c>
      <c r="P290" s="58">
        <v>67142.257658413771</v>
      </c>
      <c r="Q290" s="58" t="s">
        <v>77</v>
      </c>
      <c r="S290" s="57" t="s">
        <v>1121</v>
      </c>
      <c r="T290" s="56" t="s">
        <v>557</v>
      </c>
      <c r="U290" s="58">
        <v>46121.387283236996</v>
      </c>
      <c r="V290" s="59">
        <v>100000</v>
      </c>
      <c r="X290" s="55" t="str">
        <f t="shared" si="4"/>
        <v>27.12</v>
      </c>
      <c r="Y290"/>
    </row>
    <row r="291" spans="1:25" x14ac:dyDescent="0.25">
      <c r="A291" s="56" t="s">
        <v>1578</v>
      </c>
      <c r="B291" s="56" t="s">
        <v>354</v>
      </c>
      <c r="C291" s="58">
        <v>29700.547077454648</v>
      </c>
      <c r="D291" s="58">
        <v>27920.46556741028</v>
      </c>
      <c r="E291" s="58">
        <v>27962.962962962964</v>
      </c>
      <c r="F291" s="58">
        <v>36236.933797909405</v>
      </c>
      <c r="G291" s="58" t="s">
        <v>77</v>
      </c>
      <c r="H291" s="58" t="s">
        <v>77</v>
      </c>
      <c r="J291" s="56" t="s">
        <v>1578</v>
      </c>
      <c r="K291" s="56" t="s">
        <v>354</v>
      </c>
      <c r="L291" s="58" t="s">
        <v>77</v>
      </c>
      <c r="M291" s="58">
        <v>248175.71232570754</v>
      </c>
      <c r="N291" s="58">
        <v>108269.4332095961</v>
      </c>
      <c r="O291" s="58">
        <v>133635.84798638683</v>
      </c>
      <c r="P291" s="58">
        <v>154080.68350668647</v>
      </c>
      <c r="Q291" s="58">
        <v>179745.60943643513</v>
      </c>
      <c r="S291" s="57" t="s">
        <v>1122</v>
      </c>
      <c r="T291" s="56" t="s">
        <v>179</v>
      </c>
      <c r="U291" s="58">
        <v>52083.662194159428</v>
      </c>
      <c r="V291" s="59" t="s">
        <v>77</v>
      </c>
      <c r="X291" s="55" t="str">
        <f t="shared" si="4"/>
        <v>27.2</v>
      </c>
      <c r="Y291"/>
    </row>
    <row r="292" spans="1:25" x14ac:dyDescent="0.25">
      <c r="A292" s="56" t="s">
        <v>1585</v>
      </c>
      <c r="B292" s="56" t="s">
        <v>355</v>
      </c>
      <c r="C292" s="58">
        <v>23512.06434316354</v>
      </c>
      <c r="D292" s="58">
        <v>89318.181818181823</v>
      </c>
      <c r="E292" s="58" t="s">
        <v>77</v>
      </c>
      <c r="F292" s="58" t="s">
        <v>77</v>
      </c>
      <c r="G292" s="58" t="s">
        <v>77</v>
      </c>
      <c r="H292" s="58" t="s">
        <v>77</v>
      </c>
      <c r="J292" s="56" t="s">
        <v>1585</v>
      </c>
      <c r="K292" s="56" t="s">
        <v>355</v>
      </c>
      <c r="L292" s="58" t="s">
        <v>77</v>
      </c>
      <c r="M292" s="58">
        <v>314016.02639641764</v>
      </c>
      <c r="N292" s="58">
        <v>547046.65314401628</v>
      </c>
      <c r="O292" s="58" t="s">
        <v>77</v>
      </c>
      <c r="P292" s="58" t="s">
        <v>77</v>
      </c>
      <c r="Q292" s="58">
        <v>65456.594700195361</v>
      </c>
      <c r="S292" s="57" t="s">
        <v>1123</v>
      </c>
      <c r="T292" s="56" t="s">
        <v>179</v>
      </c>
      <c r="U292" s="58">
        <v>52083.662194159428</v>
      </c>
      <c r="V292" s="59" t="s">
        <v>77</v>
      </c>
      <c r="X292" s="55" t="str">
        <f t="shared" si="4"/>
        <v>27.20</v>
      </c>
      <c r="Y292"/>
    </row>
    <row r="293" spans="1:25" x14ac:dyDescent="0.25">
      <c r="A293" s="56" t="s">
        <v>1587</v>
      </c>
      <c r="B293" s="56" t="s">
        <v>356</v>
      </c>
      <c r="C293" s="58">
        <v>15377.177109251301</v>
      </c>
      <c r="D293" s="58">
        <v>20251.177394034537</v>
      </c>
      <c r="E293" s="58">
        <v>20918.032786885247</v>
      </c>
      <c r="F293" s="58">
        <v>12836.601307189543</v>
      </c>
      <c r="G293" s="58">
        <v>10844.58398744113</v>
      </c>
      <c r="H293" s="58">
        <v>16282.051282051281</v>
      </c>
      <c r="J293" s="56" t="s">
        <v>1587</v>
      </c>
      <c r="K293" s="56" t="s">
        <v>356</v>
      </c>
      <c r="L293" s="58">
        <v>38740.376532843904</v>
      </c>
      <c r="M293" s="58">
        <v>56267.936156100179</v>
      </c>
      <c r="N293" s="58">
        <v>53118.400000000001</v>
      </c>
      <c r="O293" s="58">
        <v>46964.329896907213</v>
      </c>
      <c r="P293" s="58">
        <v>38890.987975777767</v>
      </c>
      <c r="Q293" s="58">
        <v>37204.021874999999</v>
      </c>
      <c r="S293" s="57" t="s">
        <v>1124</v>
      </c>
      <c r="T293" s="56" t="s">
        <v>180</v>
      </c>
      <c r="U293" s="58">
        <v>90234.02340234023</v>
      </c>
      <c r="V293" s="59" t="s">
        <v>77</v>
      </c>
      <c r="X293" s="55" t="str">
        <f t="shared" si="4"/>
        <v>27.3</v>
      </c>
      <c r="Y293"/>
    </row>
    <row r="294" spans="1:25" x14ac:dyDescent="0.25">
      <c r="A294" s="56" t="s">
        <v>1588</v>
      </c>
      <c r="B294" s="56" t="s">
        <v>357</v>
      </c>
      <c r="C294" s="58">
        <v>17350.427350427351</v>
      </c>
      <c r="D294" s="58">
        <v>22038.567493112947</v>
      </c>
      <c r="E294" s="58">
        <v>24820.143884892088</v>
      </c>
      <c r="F294" s="58">
        <v>25406.698564593302</v>
      </c>
      <c r="G294" s="58" t="s">
        <v>77</v>
      </c>
      <c r="H294" s="58" t="s">
        <v>77</v>
      </c>
      <c r="J294" s="56" t="s">
        <v>1588</v>
      </c>
      <c r="K294" s="56" t="s">
        <v>357</v>
      </c>
      <c r="L294" s="58">
        <v>45000</v>
      </c>
      <c r="M294" s="58" t="s">
        <v>77</v>
      </c>
      <c r="N294" s="58">
        <v>59573.809523809527</v>
      </c>
      <c r="O294" s="58">
        <v>58976.294277929155</v>
      </c>
      <c r="P294" s="58">
        <v>43251.776854675067</v>
      </c>
      <c r="Q294" s="58">
        <v>34324.427480916027</v>
      </c>
      <c r="S294" s="57" t="s">
        <v>1125</v>
      </c>
      <c r="T294" s="56" t="s">
        <v>558</v>
      </c>
      <c r="U294" s="58">
        <v>13777.777777777777</v>
      </c>
      <c r="V294" s="59">
        <v>66712.141882673939</v>
      </c>
      <c r="X294" s="55" t="str">
        <f t="shared" si="4"/>
        <v>27.31</v>
      </c>
      <c r="Y294"/>
    </row>
    <row r="295" spans="1:25" x14ac:dyDescent="0.25">
      <c r="A295" s="56" t="s">
        <v>1590</v>
      </c>
      <c r="B295" s="56" t="s">
        <v>358</v>
      </c>
      <c r="C295" s="58">
        <v>19110.663983903421</v>
      </c>
      <c r="D295" s="58">
        <v>11600</v>
      </c>
      <c r="E295" s="58">
        <v>20000</v>
      </c>
      <c r="F295" s="58">
        <v>4534.1614906832301</v>
      </c>
      <c r="G295" s="58" t="s">
        <v>77</v>
      </c>
      <c r="H295" s="58" t="s">
        <v>77</v>
      </c>
      <c r="J295" s="56" t="s">
        <v>1590</v>
      </c>
      <c r="K295" s="56" t="s">
        <v>358</v>
      </c>
      <c r="L295" s="58">
        <v>38407.559069670737</v>
      </c>
      <c r="M295" s="58">
        <v>58080.808080808078</v>
      </c>
      <c r="N295" s="58">
        <v>56753.674403662357</v>
      </c>
      <c r="O295" s="58">
        <v>47407.160976421175</v>
      </c>
      <c r="P295" s="58">
        <v>38680.201773872956</v>
      </c>
      <c r="Q295" s="58">
        <v>37586.296360755805</v>
      </c>
      <c r="S295" s="57" t="s">
        <v>1126</v>
      </c>
      <c r="T295" s="56" t="s">
        <v>559</v>
      </c>
      <c r="U295" s="58">
        <v>94982.868330885947</v>
      </c>
      <c r="V295" s="59">
        <v>81249.692312631771</v>
      </c>
      <c r="X295" s="55" t="str">
        <f t="shared" si="4"/>
        <v>27.32</v>
      </c>
      <c r="Y295"/>
    </row>
    <row r="296" spans="1:25" x14ac:dyDescent="0.25">
      <c r="A296" s="56" t="s">
        <v>1592</v>
      </c>
      <c r="B296" s="56" t="s">
        <v>359</v>
      </c>
      <c r="C296" s="58">
        <v>11172.156459083892</v>
      </c>
      <c r="D296" s="58">
        <v>20251.256281407037</v>
      </c>
      <c r="E296" s="58">
        <v>16517.857142857141</v>
      </c>
      <c r="F296" s="58">
        <v>9569.6202531645577</v>
      </c>
      <c r="G296" s="58">
        <v>9184.782608695652</v>
      </c>
      <c r="H296" s="58">
        <v>11452.86506469501</v>
      </c>
      <c r="J296" s="56" t="s">
        <v>1592</v>
      </c>
      <c r="K296" s="56" t="s">
        <v>359</v>
      </c>
      <c r="L296" s="58" t="s">
        <v>77</v>
      </c>
      <c r="M296" s="58" t="s">
        <v>77</v>
      </c>
      <c r="N296" s="58">
        <v>35865.761601029903</v>
      </c>
      <c r="O296" s="58">
        <v>34160.227734851564</v>
      </c>
      <c r="P296" s="58">
        <v>35613.262009427468</v>
      </c>
      <c r="Q296" s="58">
        <v>34984.600906835483</v>
      </c>
      <c r="S296" s="57" t="s">
        <v>1127</v>
      </c>
      <c r="T296" s="56" t="s">
        <v>560</v>
      </c>
      <c r="U296" s="58">
        <v>58539.325842696628</v>
      </c>
      <c r="V296" s="59">
        <v>83314.591322213601</v>
      </c>
      <c r="X296" s="55" t="str">
        <f t="shared" si="4"/>
        <v>27.33</v>
      </c>
      <c r="Y296"/>
    </row>
    <row r="297" spans="1:25" x14ac:dyDescent="0.25">
      <c r="A297" s="56" t="s">
        <v>1594</v>
      </c>
      <c r="B297" s="56" t="s">
        <v>360</v>
      </c>
      <c r="C297" s="58">
        <v>29042.72953310618</v>
      </c>
      <c r="D297" s="58">
        <v>17700.637587288737</v>
      </c>
      <c r="E297" s="58">
        <v>31112.232030264819</v>
      </c>
      <c r="F297" s="58">
        <v>38134.507606084866</v>
      </c>
      <c r="G297" s="58" t="s">
        <v>77</v>
      </c>
      <c r="H297" s="58" t="s">
        <v>77</v>
      </c>
      <c r="J297" s="56" t="s">
        <v>1594</v>
      </c>
      <c r="K297" s="56" t="s">
        <v>360</v>
      </c>
      <c r="L297" s="58" t="s">
        <v>77</v>
      </c>
      <c r="M297" s="58" t="s">
        <v>77</v>
      </c>
      <c r="N297" s="58" t="s">
        <v>77</v>
      </c>
      <c r="O297" s="58">
        <v>58823.529411764706</v>
      </c>
      <c r="P297" s="58">
        <v>66946.534410220193</v>
      </c>
      <c r="Q297" s="58" t="s">
        <v>77</v>
      </c>
      <c r="S297" s="57" t="s">
        <v>1128</v>
      </c>
      <c r="T297" s="56" t="s">
        <v>181</v>
      </c>
      <c r="U297" s="58">
        <v>32016.317016317018</v>
      </c>
      <c r="V297" s="59">
        <v>63967.450378951442</v>
      </c>
      <c r="X297" s="55" t="str">
        <f t="shared" si="4"/>
        <v>27.4</v>
      </c>
      <c r="Y297"/>
    </row>
    <row r="298" spans="1:25" x14ac:dyDescent="0.25">
      <c r="A298" s="56" t="s">
        <v>1595</v>
      </c>
      <c r="B298" s="56" t="s">
        <v>361</v>
      </c>
      <c r="C298" s="58">
        <v>29508.458965533959</v>
      </c>
      <c r="D298" s="58">
        <v>17953.329051594948</v>
      </c>
      <c r="E298" s="58">
        <v>30934.065934065933</v>
      </c>
      <c r="F298" s="58" t="s">
        <v>77</v>
      </c>
      <c r="G298" s="58" t="s">
        <v>77</v>
      </c>
      <c r="H298" s="58" t="s">
        <v>77</v>
      </c>
      <c r="J298" s="56" t="s">
        <v>1595</v>
      </c>
      <c r="K298" s="56" t="s">
        <v>361</v>
      </c>
      <c r="L298" s="58" t="s">
        <v>77</v>
      </c>
      <c r="M298" s="58">
        <v>40541.388287694863</v>
      </c>
      <c r="N298" s="58" t="s">
        <v>77</v>
      </c>
      <c r="O298" s="58">
        <v>62995.37861771616</v>
      </c>
      <c r="P298" s="58">
        <v>64440.030231972247</v>
      </c>
      <c r="Q298" s="58">
        <v>149539.8773006135</v>
      </c>
      <c r="S298" s="57" t="s">
        <v>1129</v>
      </c>
      <c r="T298" s="56" t="s">
        <v>181</v>
      </c>
      <c r="U298" s="58">
        <v>32016.317016317018</v>
      </c>
      <c r="V298" s="59">
        <v>63967.450378951442</v>
      </c>
      <c r="X298" s="55" t="str">
        <f t="shared" si="4"/>
        <v>27.40</v>
      </c>
      <c r="Y298"/>
    </row>
    <row r="299" spans="1:25" x14ac:dyDescent="0.25">
      <c r="A299" s="56" t="s">
        <v>1598</v>
      </c>
      <c r="B299" s="56" t="s">
        <v>362</v>
      </c>
      <c r="C299" s="58">
        <v>20220.385674931131</v>
      </c>
      <c r="D299" s="58">
        <v>13320.964749536179</v>
      </c>
      <c r="E299" s="58">
        <v>35874.125874125872</v>
      </c>
      <c r="F299" s="58" t="s">
        <v>77</v>
      </c>
      <c r="G299" s="58" t="s">
        <v>77</v>
      </c>
      <c r="H299" s="58" t="s">
        <v>77</v>
      </c>
      <c r="J299" s="56" t="s">
        <v>1598</v>
      </c>
      <c r="K299" s="56" t="s">
        <v>362</v>
      </c>
      <c r="L299" s="58">
        <v>43301.666666666664</v>
      </c>
      <c r="M299" s="58">
        <v>27227.207313976127</v>
      </c>
      <c r="N299" s="58" t="s">
        <v>77</v>
      </c>
      <c r="O299" s="58">
        <v>44426.288706328429</v>
      </c>
      <c r="P299" s="58">
        <v>76503.77051604318</v>
      </c>
      <c r="Q299" s="58">
        <v>70458.590006844621</v>
      </c>
      <c r="S299" s="57" t="s">
        <v>1130</v>
      </c>
      <c r="T299" s="56" t="s">
        <v>182</v>
      </c>
      <c r="U299" s="58">
        <v>34587.49343142406</v>
      </c>
      <c r="V299" s="59">
        <v>70488.272727272721</v>
      </c>
      <c r="X299" s="55" t="str">
        <f t="shared" si="4"/>
        <v>27.5</v>
      </c>
      <c r="Y299"/>
    </row>
    <row r="300" spans="1:25" x14ac:dyDescent="0.25">
      <c r="A300" s="56" t="s">
        <v>1600</v>
      </c>
      <c r="B300" s="56" t="s">
        <v>363</v>
      </c>
      <c r="C300" s="58">
        <v>16306.27932514725</v>
      </c>
      <c r="D300" s="58">
        <v>11243.589743589744</v>
      </c>
      <c r="E300" s="58">
        <v>13342.637822749477</v>
      </c>
      <c r="F300" s="58">
        <v>14800.107324926214</v>
      </c>
      <c r="G300" s="58">
        <v>14426.743275006529</v>
      </c>
      <c r="H300" s="58">
        <v>18730.275968575839</v>
      </c>
      <c r="J300" s="56" t="s">
        <v>1600</v>
      </c>
      <c r="K300" s="56" t="s">
        <v>363</v>
      </c>
      <c r="L300" s="58">
        <v>29285.714285714286</v>
      </c>
      <c r="M300" s="58">
        <v>33886.818027787194</v>
      </c>
      <c r="N300" s="58">
        <v>28690.654205607476</v>
      </c>
      <c r="O300" s="58">
        <v>25107.87195819043</v>
      </c>
      <c r="P300" s="58">
        <v>24222.900903439757</v>
      </c>
      <c r="Q300" s="58">
        <v>32115.928770762825</v>
      </c>
      <c r="S300" s="57" t="s">
        <v>1131</v>
      </c>
      <c r="T300" s="56" t="s">
        <v>561</v>
      </c>
      <c r="U300" s="58">
        <v>30579.710144927536</v>
      </c>
      <c r="V300" s="59">
        <v>68421.052631578947</v>
      </c>
      <c r="X300" s="55" t="str">
        <f t="shared" si="4"/>
        <v>27.51</v>
      </c>
      <c r="Y300"/>
    </row>
    <row r="301" spans="1:25" x14ac:dyDescent="0.25">
      <c r="A301" s="56" t="s">
        <v>1601</v>
      </c>
      <c r="B301" s="56" t="s">
        <v>364</v>
      </c>
      <c r="C301" s="58">
        <v>16215.964063579821</v>
      </c>
      <c r="D301" s="58">
        <v>11124.388919065725</v>
      </c>
      <c r="E301" s="58" t="s">
        <v>77</v>
      </c>
      <c r="F301" s="58">
        <v>13394.084254556319</v>
      </c>
      <c r="G301" s="58" t="s">
        <v>77</v>
      </c>
      <c r="H301" s="58">
        <v>18730.275968575839</v>
      </c>
      <c r="J301" s="56" t="s">
        <v>1601</v>
      </c>
      <c r="K301" s="56" t="s">
        <v>364</v>
      </c>
      <c r="L301" s="58">
        <v>28644.696721311477</v>
      </c>
      <c r="M301" s="58" t="s">
        <v>77</v>
      </c>
      <c r="N301" s="58">
        <v>26018.899811954012</v>
      </c>
      <c r="O301" s="58">
        <v>23200.181570585566</v>
      </c>
      <c r="P301" s="58">
        <v>22408.680355374221</v>
      </c>
      <c r="Q301" s="58">
        <v>31253.469169869146</v>
      </c>
      <c r="S301" s="57" t="s">
        <v>1132</v>
      </c>
      <c r="T301" s="56" t="s">
        <v>562</v>
      </c>
      <c r="U301" s="58">
        <v>38161.033797216696</v>
      </c>
      <c r="V301" s="59">
        <v>84549.297695349785</v>
      </c>
      <c r="X301" s="55" t="str">
        <f t="shared" si="4"/>
        <v>27.52</v>
      </c>
      <c r="Y301"/>
    </row>
    <row r="302" spans="1:25" x14ac:dyDescent="0.25">
      <c r="A302" s="56" t="s">
        <v>1603</v>
      </c>
      <c r="B302" s="56" t="s">
        <v>365</v>
      </c>
      <c r="C302" s="58">
        <v>19989.658738366081</v>
      </c>
      <c r="D302" s="58" t="s">
        <v>77</v>
      </c>
      <c r="E302" s="58" t="s">
        <v>77</v>
      </c>
      <c r="F302" s="58">
        <v>27184.21052631579</v>
      </c>
      <c r="G302" s="58" t="s">
        <v>77</v>
      </c>
      <c r="H302" s="58" t="s">
        <v>77</v>
      </c>
      <c r="J302" s="56" t="s">
        <v>1603</v>
      </c>
      <c r="K302" s="56" t="s">
        <v>365</v>
      </c>
      <c r="L302" s="58">
        <v>40277.777777777781</v>
      </c>
      <c r="M302" s="58">
        <v>37042.546861053255</v>
      </c>
      <c r="N302" s="58">
        <v>40249.449743213503</v>
      </c>
      <c r="O302" s="58">
        <v>36288.328687431829</v>
      </c>
      <c r="P302" s="58">
        <v>39915.113182423433</v>
      </c>
      <c r="Q302" s="58">
        <v>42513.0480936514</v>
      </c>
      <c r="S302" s="57" t="s">
        <v>1133</v>
      </c>
      <c r="T302" s="56" t="s">
        <v>183</v>
      </c>
      <c r="U302" s="58">
        <v>43666.312433581297</v>
      </c>
      <c r="V302" s="59">
        <v>72699.877577926352</v>
      </c>
      <c r="X302" s="55" t="str">
        <f t="shared" si="4"/>
        <v>27.9</v>
      </c>
      <c r="Y302"/>
    </row>
    <row r="303" spans="1:25" x14ac:dyDescent="0.25">
      <c r="A303" s="56" t="s">
        <v>1605</v>
      </c>
      <c r="B303" s="56" t="s">
        <v>366</v>
      </c>
      <c r="C303" s="58">
        <v>9722.2222222222226</v>
      </c>
      <c r="D303" s="58" t="s">
        <v>77</v>
      </c>
      <c r="E303" s="58" t="s">
        <v>77</v>
      </c>
      <c r="F303" s="58" t="s">
        <v>77</v>
      </c>
      <c r="G303" s="58" t="s">
        <v>77</v>
      </c>
      <c r="H303" s="58" t="s">
        <v>77</v>
      </c>
      <c r="J303" s="56" t="s">
        <v>1605</v>
      </c>
      <c r="K303" s="56" t="s">
        <v>366</v>
      </c>
      <c r="L303" s="58">
        <v>29761.904761904763</v>
      </c>
      <c r="M303" s="58">
        <v>30147.058823529413</v>
      </c>
      <c r="N303" s="58" t="s">
        <v>77</v>
      </c>
      <c r="O303" s="58" t="s">
        <v>77</v>
      </c>
      <c r="P303" s="58">
        <v>28517.621145374451</v>
      </c>
      <c r="Q303" s="58" t="s">
        <v>77</v>
      </c>
      <c r="S303" s="57" t="s">
        <v>1134</v>
      </c>
      <c r="T303" s="56" t="s">
        <v>183</v>
      </c>
      <c r="U303" s="58">
        <v>43666.312433581297</v>
      </c>
      <c r="V303" s="59">
        <v>72699.877577926352</v>
      </c>
      <c r="X303" s="55" t="str">
        <f t="shared" si="4"/>
        <v>27.90</v>
      </c>
      <c r="Y303"/>
    </row>
    <row r="304" spans="1:25" x14ac:dyDescent="0.25">
      <c r="A304" s="56" t="s">
        <v>1607</v>
      </c>
      <c r="B304" s="56" t="s">
        <v>367</v>
      </c>
      <c r="C304" s="58">
        <v>12634.975924597889</v>
      </c>
      <c r="D304" s="58">
        <v>8642.8508887137723</v>
      </c>
      <c r="E304" s="58">
        <v>11549.593005728068</v>
      </c>
      <c r="F304" s="58">
        <v>11460.425873844917</v>
      </c>
      <c r="G304" s="58">
        <v>13991.395405471223</v>
      </c>
      <c r="H304" s="58">
        <v>14920.691711389385</v>
      </c>
      <c r="J304" s="56" t="s">
        <v>1607</v>
      </c>
      <c r="K304" s="56" t="s">
        <v>367</v>
      </c>
      <c r="L304" s="58">
        <v>27260.928753547494</v>
      </c>
      <c r="M304" s="58">
        <v>29861.745859314808</v>
      </c>
      <c r="N304" s="58">
        <v>32586.673467363737</v>
      </c>
      <c r="O304" s="58">
        <v>30851.063829787236</v>
      </c>
      <c r="P304" s="58">
        <v>26261.566956889692</v>
      </c>
      <c r="Q304" s="58">
        <v>24723.458715596331</v>
      </c>
      <c r="S304" s="57" t="s">
        <v>1135</v>
      </c>
      <c r="T304" s="56" t="s">
        <v>184</v>
      </c>
      <c r="U304" s="58">
        <v>36887.368073878628</v>
      </c>
      <c r="V304" s="59">
        <v>90752.999682710302</v>
      </c>
      <c r="X304" s="55" t="str">
        <f t="shared" si="4"/>
        <v>28</v>
      </c>
      <c r="Y304"/>
    </row>
    <row r="305" spans="1:25" x14ac:dyDescent="0.25">
      <c r="A305" s="56" t="s">
        <v>1608</v>
      </c>
      <c r="B305" s="56" t="s">
        <v>368</v>
      </c>
      <c r="C305" s="58">
        <v>15602.015113350126</v>
      </c>
      <c r="D305" s="58">
        <v>18428.571428571428</v>
      </c>
      <c r="E305" s="58">
        <v>9000</v>
      </c>
      <c r="F305" s="58" t="s">
        <v>77</v>
      </c>
      <c r="G305" s="58" t="s">
        <v>77</v>
      </c>
      <c r="H305" s="58" t="s">
        <v>77</v>
      </c>
      <c r="J305" s="56" t="s">
        <v>1608</v>
      </c>
      <c r="K305" s="56" t="s">
        <v>368</v>
      </c>
      <c r="L305" s="58">
        <v>34988.713318284426</v>
      </c>
      <c r="M305" s="58">
        <v>34017.487888455631</v>
      </c>
      <c r="N305" s="58">
        <v>37595.907928388748</v>
      </c>
      <c r="O305" s="58">
        <v>36381.50011981788</v>
      </c>
      <c r="P305" s="58">
        <v>35661.727513463658</v>
      </c>
      <c r="Q305" s="58">
        <v>34482.055340781102</v>
      </c>
      <c r="S305" s="57" t="s">
        <v>1136</v>
      </c>
      <c r="T305" s="56" t="s">
        <v>185</v>
      </c>
      <c r="U305" s="58">
        <v>41598.864711447495</v>
      </c>
      <c r="V305" s="59">
        <v>90996.658185101362</v>
      </c>
      <c r="X305" s="55" t="str">
        <f t="shared" si="4"/>
        <v>28.1</v>
      </c>
      <c r="Y305"/>
    </row>
    <row r="306" spans="1:25" x14ac:dyDescent="0.25">
      <c r="A306" s="56" t="s">
        <v>1610</v>
      </c>
      <c r="B306" s="56" t="s">
        <v>369</v>
      </c>
      <c r="C306" s="58">
        <v>12532.933171435772</v>
      </c>
      <c r="D306" s="58">
        <v>8111.9117315919839</v>
      </c>
      <c r="E306" s="58">
        <v>11030.962912555291</v>
      </c>
      <c r="F306" s="58" t="s">
        <v>77</v>
      </c>
      <c r="G306" s="58" t="s">
        <v>77</v>
      </c>
      <c r="H306" s="58" t="s">
        <v>77</v>
      </c>
      <c r="J306" s="56" t="s">
        <v>1610</v>
      </c>
      <c r="K306" s="56" t="s">
        <v>369</v>
      </c>
      <c r="L306" s="58">
        <v>24258.672927863736</v>
      </c>
      <c r="M306" s="58">
        <v>25333.333333333332</v>
      </c>
      <c r="N306" s="58">
        <v>27272.727272727272</v>
      </c>
      <c r="O306" s="58">
        <v>25647.496581311956</v>
      </c>
      <c r="P306" s="58">
        <v>22735.372145975642</v>
      </c>
      <c r="Q306" s="58">
        <v>23600.586383116774</v>
      </c>
      <c r="S306" s="57" t="s">
        <v>1137</v>
      </c>
      <c r="T306" s="56" t="s">
        <v>563</v>
      </c>
      <c r="U306" s="58">
        <v>31234.042553191488</v>
      </c>
      <c r="V306" s="59">
        <v>96109.319982875066</v>
      </c>
      <c r="X306" s="55" t="str">
        <f t="shared" si="4"/>
        <v>28.11</v>
      </c>
      <c r="Y306"/>
    </row>
    <row r="307" spans="1:25" x14ac:dyDescent="0.25">
      <c r="A307" s="56" t="s">
        <v>1614</v>
      </c>
      <c r="B307" s="56" t="s">
        <v>370</v>
      </c>
      <c r="C307" s="58">
        <v>12182.27688426364</v>
      </c>
      <c r="D307" s="58">
        <v>9789.6092743666813</v>
      </c>
      <c r="E307" s="58">
        <v>17110.389610389611</v>
      </c>
      <c r="F307" s="58">
        <v>22034.482758620688</v>
      </c>
      <c r="G307" s="58">
        <v>17131.147540983606</v>
      </c>
      <c r="H307" s="58" t="s">
        <v>77</v>
      </c>
      <c r="J307" s="56" t="s">
        <v>1614</v>
      </c>
      <c r="K307" s="56" t="s">
        <v>370</v>
      </c>
      <c r="L307" s="58">
        <v>41666.666666666664</v>
      </c>
      <c r="M307" s="58" t="s">
        <v>77</v>
      </c>
      <c r="N307" s="58">
        <v>44928.626732532903</v>
      </c>
      <c r="O307" s="58">
        <v>47499.076212471133</v>
      </c>
      <c r="P307" s="58">
        <v>50710.997514685943</v>
      </c>
      <c r="Q307" s="58">
        <v>46218.429003021149</v>
      </c>
      <c r="S307" s="57" t="s">
        <v>1138</v>
      </c>
      <c r="T307" s="56" t="s">
        <v>564</v>
      </c>
      <c r="U307" s="58">
        <v>41428.571428571428</v>
      </c>
      <c r="V307" s="59">
        <v>83333.333333333328</v>
      </c>
      <c r="X307" s="55" t="str">
        <f t="shared" si="4"/>
        <v>28.12</v>
      </c>
      <c r="Y307"/>
    </row>
    <row r="308" spans="1:25" x14ac:dyDescent="0.25">
      <c r="A308" s="56" t="s">
        <v>1616</v>
      </c>
      <c r="B308" s="56" t="s">
        <v>371</v>
      </c>
      <c r="C308" s="58">
        <v>23452.901797480365</v>
      </c>
      <c r="D308" s="58">
        <v>15083.812859644733</v>
      </c>
      <c r="E308" s="58">
        <v>28882.882882882885</v>
      </c>
      <c r="F308" s="58">
        <v>25525.36231884058</v>
      </c>
      <c r="G308" s="58">
        <v>25470.621791215057</v>
      </c>
      <c r="H308" s="58">
        <v>25502.978478093773</v>
      </c>
      <c r="J308" s="56" t="s">
        <v>1616</v>
      </c>
      <c r="K308" s="56" t="s">
        <v>371</v>
      </c>
      <c r="L308" s="58" t="s">
        <v>77</v>
      </c>
      <c r="M308" s="58">
        <v>31160.950701999591</v>
      </c>
      <c r="N308" s="58">
        <v>48553.428571428572</v>
      </c>
      <c r="O308" s="58">
        <v>54965.941664183782</v>
      </c>
      <c r="P308" s="58">
        <v>40986.226002268399</v>
      </c>
      <c r="Q308" s="58">
        <v>42705.310344827587</v>
      </c>
      <c r="S308" s="57" t="s">
        <v>1139</v>
      </c>
      <c r="T308" s="56" t="s">
        <v>565</v>
      </c>
      <c r="U308" s="58">
        <v>49221.556886227554</v>
      </c>
      <c r="V308" s="59" t="s">
        <v>77</v>
      </c>
      <c r="X308" s="55" t="str">
        <f t="shared" si="4"/>
        <v>28.13</v>
      </c>
      <c r="Y308"/>
    </row>
    <row r="309" spans="1:25" x14ac:dyDescent="0.25">
      <c r="A309" s="56" t="s">
        <v>1617</v>
      </c>
      <c r="B309" s="56" t="s">
        <v>372</v>
      </c>
      <c r="C309" s="58">
        <v>12452.937820878493</v>
      </c>
      <c r="D309" s="58">
        <v>10401.416765053129</v>
      </c>
      <c r="E309" s="58">
        <v>17732.558139534885</v>
      </c>
      <c r="F309" s="58">
        <v>22053.872053872055</v>
      </c>
      <c r="G309" s="58">
        <v>21351.35135135135</v>
      </c>
      <c r="H309" s="58" t="s">
        <v>77</v>
      </c>
      <c r="J309" s="56" t="s">
        <v>1617</v>
      </c>
      <c r="K309" s="56" t="s">
        <v>372</v>
      </c>
      <c r="L309" s="58">
        <v>39592.753542389837</v>
      </c>
      <c r="M309" s="58">
        <v>24898.812376844013</v>
      </c>
      <c r="N309" s="58">
        <v>44405.574676973425</v>
      </c>
      <c r="O309" s="58" t="s">
        <v>77</v>
      </c>
      <c r="P309" s="58">
        <v>50618.947368421053</v>
      </c>
      <c r="Q309" s="58">
        <v>57315.746603957014</v>
      </c>
      <c r="S309" s="57" t="s">
        <v>1140</v>
      </c>
      <c r="T309" s="56" t="s">
        <v>566</v>
      </c>
      <c r="U309" s="58">
        <v>54120.879120879123</v>
      </c>
      <c r="V309" s="59">
        <v>93670.355646287746</v>
      </c>
      <c r="X309" s="55" t="str">
        <f t="shared" si="4"/>
        <v>28.14</v>
      </c>
      <c r="Y309"/>
    </row>
    <row r="310" spans="1:25" x14ac:dyDescent="0.25">
      <c r="A310" s="56" t="s">
        <v>1620</v>
      </c>
      <c r="B310" s="56" t="s">
        <v>373</v>
      </c>
      <c r="C310" s="58">
        <v>25942.96962281215</v>
      </c>
      <c r="D310" s="58">
        <v>11575.342465753425</v>
      </c>
      <c r="E310" s="58">
        <v>17379.679144385027</v>
      </c>
      <c r="F310" s="58">
        <v>17582.417582417584</v>
      </c>
      <c r="G310" s="58">
        <v>19224.470134874759</v>
      </c>
      <c r="H310" s="58">
        <v>27289.273834180633</v>
      </c>
      <c r="J310" s="56" t="s">
        <v>1620</v>
      </c>
      <c r="K310" s="56" t="s">
        <v>373</v>
      </c>
      <c r="L310" s="58" t="s">
        <v>77</v>
      </c>
      <c r="M310" s="58">
        <v>35293.076923076922</v>
      </c>
      <c r="N310" s="58" t="s">
        <v>77</v>
      </c>
      <c r="O310" s="58">
        <v>38024.691358024691</v>
      </c>
      <c r="P310" s="58">
        <v>32836.82155657962</v>
      </c>
      <c r="Q310" s="58">
        <v>32478.761500462319</v>
      </c>
      <c r="S310" s="57" t="s">
        <v>1141</v>
      </c>
      <c r="T310" s="56" t="s">
        <v>567</v>
      </c>
      <c r="U310" s="58">
        <v>24492.753623188404</v>
      </c>
      <c r="V310" s="59">
        <v>80449.803791867424</v>
      </c>
      <c r="X310" s="55" t="str">
        <f t="shared" si="4"/>
        <v>28.15</v>
      </c>
      <c r="Y310"/>
    </row>
    <row r="311" spans="1:25" x14ac:dyDescent="0.25">
      <c r="A311" s="56" t="s">
        <v>1622</v>
      </c>
      <c r="B311" s="56" t="s">
        <v>374</v>
      </c>
      <c r="C311" s="58">
        <v>26319.29046563193</v>
      </c>
      <c r="D311" s="58">
        <v>21367.396593673966</v>
      </c>
      <c r="E311" s="58">
        <v>29950.495049504949</v>
      </c>
      <c r="F311" s="58">
        <v>30967.007963594995</v>
      </c>
      <c r="G311" s="58">
        <v>33834.296724470136</v>
      </c>
      <c r="H311" s="58" t="s">
        <v>77</v>
      </c>
      <c r="J311" s="56" t="s">
        <v>1622</v>
      </c>
      <c r="K311" s="56" t="s">
        <v>374</v>
      </c>
      <c r="L311" s="58">
        <v>57465.823529411762</v>
      </c>
      <c r="M311" s="58">
        <v>41965.966386554624</v>
      </c>
      <c r="N311" s="58">
        <v>58607.5</v>
      </c>
      <c r="O311" s="58">
        <v>59829.988288979526</v>
      </c>
      <c r="P311" s="58">
        <v>66215.357577396237</v>
      </c>
      <c r="Q311" s="58">
        <v>79997.407407407401</v>
      </c>
      <c r="S311" s="57" t="s">
        <v>1142</v>
      </c>
      <c r="T311" s="56" t="s">
        <v>186</v>
      </c>
      <c r="U311" s="58">
        <v>35703.215807826426</v>
      </c>
      <c r="V311" s="59">
        <v>85350.011060587436</v>
      </c>
      <c r="X311" s="55" t="str">
        <f t="shared" si="4"/>
        <v>28.2</v>
      </c>
      <c r="Y311"/>
    </row>
    <row r="312" spans="1:25" x14ac:dyDescent="0.25">
      <c r="A312" s="56" t="s">
        <v>1624</v>
      </c>
      <c r="B312" s="56" t="s">
        <v>375</v>
      </c>
      <c r="C312" s="58">
        <v>23391.675994708457</v>
      </c>
      <c r="D312" s="58">
        <v>19852.374839537868</v>
      </c>
      <c r="E312" s="58">
        <v>33785.714285714283</v>
      </c>
      <c r="F312" s="58">
        <v>25285.961871750435</v>
      </c>
      <c r="G312" s="58">
        <v>30644.855381697482</v>
      </c>
      <c r="H312" s="58">
        <v>19676.428425148475</v>
      </c>
      <c r="J312" s="56" t="s">
        <v>1624</v>
      </c>
      <c r="K312" s="56" t="s">
        <v>375</v>
      </c>
      <c r="L312" s="58">
        <v>40425.531914893618</v>
      </c>
      <c r="M312" s="58">
        <v>31782.710412910033</v>
      </c>
      <c r="N312" s="58">
        <v>49945.235487404163</v>
      </c>
      <c r="O312" s="58">
        <v>52002.697545386967</v>
      </c>
      <c r="P312" s="58">
        <v>38370.032968939791</v>
      </c>
      <c r="Q312" s="58">
        <v>47283.020361841671</v>
      </c>
      <c r="S312" s="57" t="s">
        <v>1143</v>
      </c>
      <c r="T312" s="56" t="s">
        <v>568</v>
      </c>
      <c r="U312" s="58">
        <v>29407.407407407409</v>
      </c>
      <c r="V312" s="59">
        <v>84444.653128301448</v>
      </c>
      <c r="X312" s="55" t="str">
        <f t="shared" si="4"/>
        <v>28.21</v>
      </c>
      <c r="Y312"/>
    </row>
    <row r="313" spans="1:25" x14ac:dyDescent="0.25">
      <c r="A313" s="56" t="s">
        <v>77</v>
      </c>
      <c r="B313" s="60" t="s">
        <v>376</v>
      </c>
      <c r="C313" s="58">
        <v>9542.5085105442322</v>
      </c>
      <c r="D313" s="58">
        <v>5372.4625286942428</v>
      </c>
      <c r="E313" s="58">
        <v>7252.0012159286653</v>
      </c>
      <c r="F313" s="58">
        <v>9903.6962814517919</v>
      </c>
      <c r="G313" s="58">
        <v>14886.823469903895</v>
      </c>
      <c r="H313" s="58">
        <v>18754.54005150895</v>
      </c>
      <c r="J313" s="56" t="s">
        <v>77</v>
      </c>
      <c r="K313" s="60" t="s">
        <v>376</v>
      </c>
      <c r="L313" s="58">
        <v>30989.503975621312</v>
      </c>
      <c r="M313" s="58">
        <v>22731.137020566224</v>
      </c>
      <c r="N313" s="58" t="s">
        <v>77</v>
      </c>
      <c r="O313" s="58">
        <v>31502.872340425532</v>
      </c>
      <c r="P313" s="58">
        <v>37560.720930232557</v>
      </c>
      <c r="Q313" s="58" t="s">
        <v>77</v>
      </c>
      <c r="S313" s="57" t="s">
        <v>1144</v>
      </c>
      <c r="T313" s="56" t="s">
        <v>569</v>
      </c>
      <c r="U313" s="58">
        <v>33319.467554076538</v>
      </c>
      <c r="V313" s="59">
        <v>86666.666666666672</v>
      </c>
      <c r="X313" s="55" t="str">
        <f t="shared" si="4"/>
        <v>28.22</v>
      </c>
      <c r="Y313"/>
    </row>
    <row r="314" spans="1:25" x14ac:dyDescent="0.25">
      <c r="A314" s="56" t="s">
        <v>1628</v>
      </c>
      <c r="B314" s="56" t="s">
        <v>377</v>
      </c>
      <c r="C314" s="58">
        <v>9542.5085105442322</v>
      </c>
      <c r="D314" s="58">
        <v>5372.4625286942428</v>
      </c>
      <c r="E314" s="58">
        <v>7252.0012159286653</v>
      </c>
      <c r="F314" s="58">
        <v>9903.6962814517919</v>
      </c>
      <c r="G314" s="58">
        <v>14886.823469903895</v>
      </c>
      <c r="H314" s="58">
        <v>18754.54005150895</v>
      </c>
      <c r="J314" s="56" t="s">
        <v>1628</v>
      </c>
      <c r="K314" s="56" t="s">
        <v>377</v>
      </c>
      <c r="L314" s="58">
        <v>30989.503975621312</v>
      </c>
      <c r="M314" s="58">
        <v>22731.137020566224</v>
      </c>
      <c r="N314" s="58" t="s">
        <v>77</v>
      </c>
      <c r="O314" s="58">
        <v>31502.872340425532</v>
      </c>
      <c r="P314" s="58">
        <v>37560.720930232557</v>
      </c>
      <c r="Q314" s="58" t="s">
        <v>77</v>
      </c>
      <c r="S314" s="57" t="s">
        <v>1145</v>
      </c>
      <c r="T314" s="56" t="s">
        <v>570</v>
      </c>
      <c r="U314" s="58" t="s">
        <v>77</v>
      </c>
      <c r="V314" s="59">
        <v>71802.748585286987</v>
      </c>
      <c r="X314" s="55" t="str">
        <f t="shared" si="4"/>
        <v>28.23</v>
      </c>
      <c r="Y314"/>
    </row>
    <row r="315" spans="1:25" x14ac:dyDescent="0.25">
      <c r="A315" s="56" t="s">
        <v>1629</v>
      </c>
      <c r="B315" s="56" t="s">
        <v>378</v>
      </c>
      <c r="C315" s="58">
        <v>13223.809523809523</v>
      </c>
      <c r="D315" s="58">
        <v>7871.1162255466052</v>
      </c>
      <c r="E315" s="58">
        <v>10705.521472392638</v>
      </c>
      <c r="F315" s="58" t="s">
        <v>77</v>
      </c>
      <c r="G315" s="58">
        <v>16137.281292059219</v>
      </c>
      <c r="H315" s="58" t="s">
        <v>77</v>
      </c>
      <c r="J315" s="56" t="s">
        <v>1629</v>
      </c>
      <c r="K315" s="56" t="s">
        <v>378</v>
      </c>
      <c r="L315" s="58">
        <v>27142.857142857141</v>
      </c>
      <c r="M315" s="58">
        <v>18014.812178902652</v>
      </c>
      <c r="N315" s="58">
        <v>18880.510955380112</v>
      </c>
      <c r="O315" s="58">
        <v>23016.825553572107</v>
      </c>
      <c r="P315" s="58">
        <v>30221.660552921177</v>
      </c>
      <c r="Q315" s="58">
        <v>39015.189450842932</v>
      </c>
      <c r="S315" s="57" t="s">
        <v>1146</v>
      </c>
      <c r="T315" s="56" t="s">
        <v>571</v>
      </c>
      <c r="U315" s="58" t="s">
        <v>77</v>
      </c>
      <c r="V315" s="59" t="s">
        <v>77</v>
      </c>
      <c r="X315" s="55" t="str">
        <f t="shared" si="4"/>
        <v>28.24</v>
      </c>
      <c r="Y315"/>
    </row>
    <row r="316" spans="1:25" x14ac:dyDescent="0.25">
      <c r="A316" s="56" t="s">
        <v>1631</v>
      </c>
      <c r="B316" s="56" t="s">
        <v>379</v>
      </c>
      <c r="C316" s="58">
        <v>17786.062232826323</v>
      </c>
      <c r="D316" s="58">
        <v>8108.5814360770582</v>
      </c>
      <c r="E316" s="58">
        <v>11713.665943600869</v>
      </c>
      <c r="F316" s="58">
        <v>14531.802120141343</v>
      </c>
      <c r="G316" s="58">
        <v>17538.893139505228</v>
      </c>
      <c r="H316" s="58">
        <v>21051.836940110719</v>
      </c>
      <c r="J316" s="56" t="s">
        <v>1631</v>
      </c>
      <c r="K316" s="56" t="s">
        <v>379</v>
      </c>
      <c r="L316" s="58">
        <v>32611.464968152864</v>
      </c>
      <c r="M316" s="58">
        <v>14412.136536030341</v>
      </c>
      <c r="N316" s="58">
        <v>24054.652880354504</v>
      </c>
      <c r="O316" s="58">
        <v>29452.435803787153</v>
      </c>
      <c r="P316" s="58">
        <v>33576.144222347146</v>
      </c>
      <c r="Q316" s="58">
        <v>40503.34680893366</v>
      </c>
      <c r="S316" s="57" t="s">
        <v>1147</v>
      </c>
      <c r="T316" s="56" t="s">
        <v>572</v>
      </c>
      <c r="U316" s="58">
        <v>36039.713182570325</v>
      </c>
      <c r="V316" s="59">
        <v>79583.333333333328</v>
      </c>
      <c r="X316" s="55" t="str">
        <f t="shared" si="4"/>
        <v>28.25</v>
      </c>
      <c r="Y316"/>
    </row>
    <row r="317" spans="1:25" x14ac:dyDescent="0.25">
      <c r="A317" s="56" t="s">
        <v>1633</v>
      </c>
      <c r="B317" s="56" t="s">
        <v>380</v>
      </c>
      <c r="C317" s="58">
        <v>22671.162586131064</v>
      </c>
      <c r="D317" s="58">
        <v>6819.0476190476193</v>
      </c>
      <c r="E317" s="58">
        <v>10518.292682926829</v>
      </c>
      <c r="F317" s="58">
        <v>16958.955223880595</v>
      </c>
      <c r="G317" s="58">
        <v>22345.173041894352</v>
      </c>
      <c r="H317" s="58">
        <v>27642.150803461063</v>
      </c>
      <c r="J317" s="56" t="s">
        <v>1633</v>
      </c>
      <c r="K317" s="56" t="s">
        <v>380</v>
      </c>
      <c r="L317" s="58">
        <v>37833.613570974856</v>
      </c>
      <c r="M317" s="58">
        <v>28020.37845705968</v>
      </c>
      <c r="N317" s="58">
        <v>28822.375714163896</v>
      </c>
      <c r="O317" s="58">
        <v>31729.401381029023</v>
      </c>
      <c r="P317" s="58">
        <v>38189.322901685555</v>
      </c>
      <c r="Q317" s="58">
        <v>44565.514502318736</v>
      </c>
      <c r="S317" s="57" t="s">
        <v>1148</v>
      </c>
      <c r="T317" s="56" t="s">
        <v>573</v>
      </c>
      <c r="U317" s="58">
        <v>43760</v>
      </c>
      <c r="V317" s="59" t="s">
        <v>77</v>
      </c>
      <c r="X317" s="55" t="str">
        <f t="shared" si="4"/>
        <v>28.29</v>
      </c>
      <c r="Y317"/>
    </row>
    <row r="318" spans="1:25" x14ac:dyDescent="0.25">
      <c r="A318" s="56" t="s">
        <v>1636</v>
      </c>
      <c r="B318" s="56" t="s">
        <v>381</v>
      </c>
      <c r="C318" s="58">
        <v>16646.491393985249</v>
      </c>
      <c r="D318" s="58">
        <v>10987.482614742697</v>
      </c>
      <c r="E318" s="58">
        <v>15491.803278688525</v>
      </c>
      <c r="F318" s="58" t="s">
        <v>77</v>
      </c>
      <c r="G318" s="58" t="s">
        <v>77</v>
      </c>
      <c r="H318" s="58" t="s">
        <v>77</v>
      </c>
      <c r="J318" s="56" t="s">
        <v>1636</v>
      </c>
      <c r="K318" s="56" t="s">
        <v>381</v>
      </c>
      <c r="L318" s="58" t="s">
        <v>77</v>
      </c>
      <c r="M318" s="58">
        <v>32236.974451820559</v>
      </c>
      <c r="N318" s="58" t="s">
        <v>77</v>
      </c>
      <c r="O318" s="58">
        <v>37488.165053345583</v>
      </c>
      <c r="P318" s="58">
        <v>43047.606892150608</v>
      </c>
      <c r="Q318" s="58" t="s">
        <v>77</v>
      </c>
      <c r="S318" s="57" t="s">
        <v>1149</v>
      </c>
      <c r="T318" s="56" t="s">
        <v>187</v>
      </c>
      <c r="U318" s="58">
        <v>25719.973457199736</v>
      </c>
      <c r="V318" s="59">
        <v>95000</v>
      </c>
      <c r="X318" s="55" t="str">
        <f t="shared" si="4"/>
        <v>28.3</v>
      </c>
      <c r="Y318"/>
    </row>
    <row r="319" spans="1:25" x14ac:dyDescent="0.25">
      <c r="A319" s="56" t="s">
        <v>1639</v>
      </c>
      <c r="B319" s="56" t="s">
        <v>382</v>
      </c>
      <c r="C319" s="58">
        <v>6819.1685534884809</v>
      </c>
      <c r="D319" s="58">
        <v>5135.7707414052275</v>
      </c>
      <c r="E319" s="58">
        <v>6766.7645066606456</v>
      </c>
      <c r="F319" s="58">
        <v>8582.5930131587738</v>
      </c>
      <c r="G319" s="58">
        <v>11098.049024512256</v>
      </c>
      <c r="H319" s="58">
        <v>9416.4668265387681</v>
      </c>
      <c r="J319" s="56" t="s">
        <v>1639</v>
      </c>
      <c r="K319" s="56" t="s">
        <v>382</v>
      </c>
      <c r="L319" s="58">
        <v>28666.666666666668</v>
      </c>
      <c r="M319" s="58" t="s">
        <v>77</v>
      </c>
      <c r="N319" s="58">
        <v>30815.130228942409</v>
      </c>
      <c r="O319" s="58">
        <v>34596.315331463979</v>
      </c>
      <c r="P319" s="58">
        <v>39299.581438126042</v>
      </c>
      <c r="Q319" s="58">
        <v>43934.09799490861</v>
      </c>
      <c r="S319" s="57" t="s">
        <v>1150</v>
      </c>
      <c r="T319" s="56" t="s">
        <v>187</v>
      </c>
      <c r="U319" s="58">
        <v>25719.973457199736</v>
      </c>
      <c r="V319" s="59">
        <v>95000</v>
      </c>
      <c r="X319" s="55" t="str">
        <f t="shared" si="4"/>
        <v>28.30</v>
      </c>
      <c r="Y319"/>
    </row>
    <row r="320" spans="1:25" x14ac:dyDescent="0.25">
      <c r="A320" s="56" t="s">
        <v>1644</v>
      </c>
      <c r="B320" s="56" t="s">
        <v>383</v>
      </c>
      <c r="C320" s="58">
        <v>17045.889101338431</v>
      </c>
      <c r="D320" s="58">
        <v>7797.6190476190477</v>
      </c>
      <c r="E320" s="58">
        <v>15488.721804511279</v>
      </c>
      <c r="F320" s="58" t="s">
        <v>77</v>
      </c>
      <c r="G320" s="58" t="s">
        <v>77</v>
      </c>
      <c r="H320" s="58" t="s">
        <v>77</v>
      </c>
      <c r="J320" s="56" t="s">
        <v>1644</v>
      </c>
      <c r="K320" s="56" t="s">
        <v>383</v>
      </c>
      <c r="L320" s="58">
        <v>23333.333333333332</v>
      </c>
      <c r="M320" s="58">
        <v>20552.12620027435</v>
      </c>
      <c r="N320" s="58">
        <v>44065.13070447497</v>
      </c>
      <c r="O320" s="58">
        <v>32614.583333333332</v>
      </c>
      <c r="P320" s="58">
        <v>33870.92882991556</v>
      </c>
      <c r="Q320" s="58" t="s">
        <v>77</v>
      </c>
      <c r="S320" s="57" t="s">
        <v>1151</v>
      </c>
      <c r="T320" s="56" t="s">
        <v>188</v>
      </c>
      <c r="U320" s="58">
        <v>28929.040735873848</v>
      </c>
      <c r="V320" s="59" t="s">
        <v>77</v>
      </c>
      <c r="X320" s="55" t="str">
        <f t="shared" si="4"/>
        <v>28.4</v>
      </c>
      <c r="Y320"/>
    </row>
    <row r="321" spans="1:25" x14ac:dyDescent="0.25">
      <c r="A321" s="56" t="s">
        <v>77</v>
      </c>
      <c r="B321" s="60" t="s">
        <v>384</v>
      </c>
      <c r="C321" s="58">
        <v>19332.496208071214</v>
      </c>
      <c r="D321" s="58">
        <v>15638.501057104046</v>
      </c>
      <c r="E321" s="58">
        <v>16166.013537584609</v>
      </c>
      <c r="F321" s="58">
        <v>20783.498349834983</v>
      </c>
      <c r="G321" s="58">
        <v>22895.377128953773</v>
      </c>
      <c r="H321" s="58">
        <v>36795.763515649698</v>
      </c>
      <c r="J321" s="56" t="s">
        <v>77</v>
      </c>
      <c r="K321" s="60" t="s">
        <v>384</v>
      </c>
      <c r="L321" s="58">
        <v>46663.105908849546</v>
      </c>
      <c r="M321" s="58">
        <v>50525.942817131385</v>
      </c>
      <c r="N321" s="58" t="s">
        <v>77</v>
      </c>
      <c r="O321" s="58">
        <v>45682.393871883294</v>
      </c>
      <c r="P321" s="58">
        <v>40116.279069767443</v>
      </c>
      <c r="Q321" s="58" t="s">
        <v>77</v>
      </c>
      <c r="S321" s="57" t="s">
        <v>1152</v>
      </c>
      <c r="T321" s="56" t="s">
        <v>574</v>
      </c>
      <c r="U321" s="58">
        <v>29190.887666928516</v>
      </c>
      <c r="V321" s="59">
        <v>86666.666666666672</v>
      </c>
      <c r="X321" s="55" t="str">
        <f t="shared" si="4"/>
        <v>28.41</v>
      </c>
      <c r="Y321"/>
    </row>
    <row r="322" spans="1:25" x14ac:dyDescent="0.25">
      <c r="A322" s="56" t="s">
        <v>1646</v>
      </c>
      <c r="B322" s="56" t="s">
        <v>385</v>
      </c>
      <c r="C322" s="58">
        <v>20627.555823864659</v>
      </c>
      <c r="D322" s="58">
        <v>16115.480989214511</v>
      </c>
      <c r="E322" s="58">
        <v>20791.824580400651</v>
      </c>
      <c r="F322" s="58">
        <v>25609.364977549711</v>
      </c>
      <c r="G322" s="58">
        <v>25742.284879222902</v>
      </c>
      <c r="H322" s="58">
        <v>36795.763515649698</v>
      </c>
      <c r="J322" s="56" t="s">
        <v>1646</v>
      </c>
      <c r="K322" s="56" t="s">
        <v>385</v>
      </c>
      <c r="L322" s="58">
        <v>53644.781735283985</v>
      </c>
      <c r="M322" s="58">
        <v>52882.058064516132</v>
      </c>
      <c r="N322" s="58">
        <v>53018.834414951074</v>
      </c>
      <c r="O322" s="58">
        <v>55059.943396226416</v>
      </c>
      <c r="P322" s="58">
        <v>53114.464045317065</v>
      </c>
      <c r="Q322" s="58">
        <v>54987.342952669504</v>
      </c>
      <c r="S322" s="57" t="s">
        <v>1153</v>
      </c>
      <c r="T322" s="56" t="s">
        <v>575</v>
      </c>
      <c r="U322" s="58">
        <v>27590.361445783132</v>
      </c>
      <c r="V322" s="59">
        <v>77563.924353747847</v>
      </c>
      <c r="X322" s="55" t="str">
        <f t="shared" si="4"/>
        <v>28.49</v>
      </c>
      <c r="Y322"/>
    </row>
    <row r="323" spans="1:25" x14ac:dyDescent="0.25">
      <c r="A323" s="56" t="s">
        <v>1647</v>
      </c>
      <c r="B323" s="56" t="s">
        <v>386</v>
      </c>
      <c r="C323" s="58">
        <v>33892.109699436704</v>
      </c>
      <c r="D323" s="58">
        <v>29883.313885647607</v>
      </c>
      <c r="E323" s="58">
        <v>26641.025641025641</v>
      </c>
      <c r="F323" s="58">
        <v>25601.300108342362</v>
      </c>
      <c r="G323" s="58">
        <v>24788.981105421153</v>
      </c>
      <c r="H323" s="58">
        <v>38589.784773530359</v>
      </c>
      <c r="J323" s="56" t="s">
        <v>1647</v>
      </c>
      <c r="K323" s="56" t="s">
        <v>386</v>
      </c>
      <c r="L323" s="58">
        <v>54605.985915840385</v>
      </c>
      <c r="M323" s="58">
        <v>120414.67304625199</v>
      </c>
      <c r="N323" s="58">
        <v>38825.455021605339</v>
      </c>
      <c r="O323" s="58">
        <v>43495.934959349594</v>
      </c>
      <c r="P323" s="58">
        <v>46482.159194876484</v>
      </c>
      <c r="Q323" s="58">
        <v>55618.324999999997</v>
      </c>
      <c r="S323" s="57" t="s">
        <v>1154</v>
      </c>
      <c r="T323" s="56" t="s">
        <v>189</v>
      </c>
      <c r="U323" s="58">
        <v>47329.861111111109</v>
      </c>
      <c r="V323" s="59">
        <v>98717.948717948719</v>
      </c>
      <c r="X323" s="55" t="str">
        <f t="shared" si="4"/>
        <v>28.9</v>
      </c>
      <c r="Y323"/>
    </row>
    <row r="324" spans="1:25" x14ac:dyDescent="0.25">
      <c r="A324" s="56" t="s">
        <v>1649</v>
      </c>
      <c r="B324" s="56" t="s">
        <v>387</v>
      </c>
      <c r="C324" s="58">
        <v>18932.950191570882</v>
      </c>
      <c r="D324" s="58">
        <v>18261.476210408819</v>
      </c>
      <c r="E324" s="58">
        <v>22833.953331078796</v>
      </c>
      <c r="F324" s="58">
        <v>25929.887106357695</v>
      </c>
      <c r="G324" s="58">
        <v>22582.076308784384</v>
      </c>
      <c r="H324" s="58" t="s">
        <v>77</v>
      </c>
      <c r="J324" s="56" t="s">
        <v>1649</v>
      </c>
      <c r="K324" s="56" t="s">
        <v>387</v>
      </c>
      <c r="L324" s="58">
        <v>61948.768073118539</v>
      </c>
      <c r="M324" s="58">
        <v>63535.911602209948</v>
      </c>
      <c r="N324" s="58">
        <v>58715.889830942673</v>
      </c>
      <c r="O324" s="58">
        <v>61894.189328078952</v>
      </c>
      <c r="P324" s="58">
        <v>61952.136413918393</v>
      </c>
      <c r="Q324" s="58">
        <v>57818.484848484848</v>
      </c>
      <c r="S324" s="57" t="s">
        <v>1155</v>
      </c>
      <c r="T324" s="56" t="s">
        <v>576</v>
      </c>
      <c r="U324" s="58">
        <v>50431.034482758623</v>
      </c>
      <c r="V324" s="59">
        <v>85169.694072657745</v>
      </c>
      <c r="X324" s="55" t="str">
        <f t="shared" si="4"/>
        <v>28.91</v>
      </c>
      <c r="Y324"/>
    </row>
    <row r="325" spans="1:25" x14ac:dyDescent="0.25">
      <c r="A325" s="56" t="s">
        <v>1653</v>
      </c>
      <c r="B325" s="56" t="s">
        <v>388</v>
      </c>
      <c r="C325" s="58">
        <v>15865.79464328494</v>
      </c>
      <c r="D325" s="58">
        <v>10431.70639424896</v>
      </c>
      <c r="E325" s="58">
        <v>18732.986884434547</v>
      </c>
      <c r="F325" s="58">
        <v>25354.901014002899</v>
      </c>
      <c r="G325" s="58">
        <v>29114.639397201292</v>
      </c>
      <c r="H325" s="58">
        <v>28614.122472897743</v>
      </c>
      <c r="J325" s="56" t="s">
        <v>1653</v>
      </c>
      <c r="K325" s="56" t="s">
        <v>388</v>
      </c>
      <c r="L325" s="58">
        <v>40297.400465879662</v>
      </c>
      <c r="M325" s="58">
        <v>36243.107708411946</v>
      </c>
      <c r="N325" s="58">
        <v>39058.299713622779</v>
      </c>
      <c r="O325" s="58">
        <v>40771.870967741932</v>
      </c>
      <c r="P325" s="58">
        <v>48340.938156212011</v>
      </c>
      <c r="Q325" s="58">
        <v>53532.215510541711</v>
      </c>
      <c r="S325" s="57" t="s">
        <v>1156</v>
      </c>
      <c r="T325" s="56" t="s">
        <v>577</v>
      </c>
      <c r="U325" s="58">
        <v>33136.094674556211</v>
      </c>
      <c r="V325" s="59">
        <v>115671.64179104478</v>
      </c>
      <c r="X325" s="55" t="str">
        <f t="shared" si="4"/>
        <v>28.92</v>
      </c>
      <c r="Y325"/>
    </row>
    <row r="326" spans="1:25" x14ac:dyDescent="0.25">
      <c r="A326" s="56" t="s">
        <v>1655</v>
      </c>
      <c r="B326" s="56" t="s">
        <v>389</v>
      </c>
      <c r="C326" s="58">
        <v>12247.756620704749</v>
      </c>
      <c r="D326" s="58">
        <v>11888.888888888889</v>
      </c>
      <c r="E326" s="58">
        <v>10399.137001078749</v>
      </c>
      <c r="F326" s="58">
        <v>13366.783743100854</v>
      </c>
      <c r="G326" s="58">
        <v>11943.437273386511</v>
      </c>
      <c r="H326" s="58" t="s">
        <v>77</v>
      </c>
      <c r="J326" s="56" t="s">
        <v>1655</v>
      </c>
      <c r="K326" s="56" t="s">
        <v>389</v>
      </c>
      <c r="L326" s="58">
        <v>37494.166871321198</v>
      </c>
      <c r="M326" s="58">
        <v>36655.180655698525</v>
      </c>
      <c r="N326" s="58">
        <v>29908.142857142862</v>
      </c>
      <c r="O326" s="58">
        <v>34764.765245807102</v>
      </c>
      <c r="P326" s="58">
        <v>36899.313380281688</v>
      </c>
      <c r="Q326" s="58">
        <v>38253.962756504669</v>
      </c>
      <c r="S326" s="57" t="s">
        <v>1157</v>
      </c>
      <c r="T326" s="56" t="s">
        <v>578</v>
      </c>
      <c r="U326" s="58">
        <v>41862.385321100919</v>
      </c>
      <c r="V326" s="59">
        <v>80529.076923076922</v>
      </c>
      <c r="X326" s="55" t="str">
        <f t="shared" si="4"/>
        <v>28.93</v>
      </c>
      <c r="Y326"/>
    </row>
    <row r="327" spans="1:25" x14ac:dyDescent="0.25">
      <c r="A327" s="56" t="s">
        <v>1656</v>
      </c>
      <c r="B327" s="56" t="s">
        <v>390</v>
      </c>
      <c r="C327" s="58">
        <v>9230.7692307692305</v>
      </c>
      <c r="D327" s="58" t="s">
        <v>77</v>
      </c>
      <c r="E327" s="58" t="s">
        <v>77</v>
      </c>
      <c r="F327" s="58" t="s">
        <v>77</v>
      </c>
      <c r="G327" s="58" t="s">
        <v>77</v>
      </c>
      <c r="H327" s="58" t="s">
        <v>77</v>
      </c>
      <c r="J327" s="56" t="s">
        <v>1656</v>
      </c>
      <c r="K327" s="56" t="s">
        <v>390</v>
      </c>
      <c r="L327" s="58">
        <v>38344.519472609667</v>
      </c>
      <c r="M327" s="58">
        <v>36805.265692727568</v>
      </c>
      <c r="N327" s="58">
        <v>29848.870267843784</v>
      </c>
      <c r="O327" s="58">
        <v>36232.956697386697</v>
      </c>
      <c r="P327" s="58">
        <v>38286.652719665275</v>
      </c>
      <c r="Q327" s="58" t="s">
        <v>77</v>
      </c>
      <c r="S327" s="57" t="s">
        <v>1158</v>
      </c>
      <c r="T327" s="56" t="s">
        <v>579</v>
      </c>
      <c r="U327" s="58">
        <v>42754.716981132078</v>
      </c>
      <c r="V327" s="59">
        <v>72819.056603773584</v>
      </c>
      <c r="X327" s="55" t="str">
        <f t="shared" si="4"/>
        <v>28.94</v>
      </c>
      <c r="Y327"/>
    </row>
    <row r="328" spans="1:25" x14ac:dyDescent="0.25">
      <c r="A328" s="56" t="s">
        <v>1658</v>
      </c>
      <c r="B328" s="56" t="s">
        <v>391</v>
      </c>
      <c r="C328" s="58">
        <v>8126.4637002341924</v>
      </c>
      <c r="D328" s="58" t="s">
        <v>77</v>
      </c>
      <c r="E328" s="58" t="s">
        <v>77</v>
      </c>
      <c r="F328" s="58" t="s">
        <v>77</v>
      </c>
      <c r="G328" s="58" t="s">
        <v>77</v>
      </c>
      <c r="H328" s="58" t="s">
        <v>77</v>
      </c>
      <c r="J328" s="56" t="s">
        <v>1658</v>
      </c>
      <c r="K328" s="56" t="s">
        <v>391</v>
      </c>
      <c r="L328" s="58">
        <v>38910.505836575874</v>
      </c>
      <c r="M328" s="58">
        <v>44171.922685656158</v>
      </c>
      <c r="N328" s="58">
        <v>39240.311481347337</v>
      </c>
      <c r="O328" s="58">
        <v>39723.782061010774</v>
      </c>
      <c r="P328" s="58" t="s">
        <v>77</v>
      </c>
      <c r="Q328" s="58">
        <v>39563.106796116503</v>
      </c>
      <c r="S328" s="57" t="s">
        <v>1159</v>
      </c>
      <c r="T328" s="56" t="s">
        <v>580</v>
      </c>
      <c r="U328" s="58">
        <v>57142.857142857145</v>
      </c>
      <c r="V328" s="59">
        <v>99140.83696456466</v>
      </c>
      <c r="X328" s="55" t="str">
        <f t="shared" ref="X328:X391" si="5">TRIM(SUBSTITUTE(S328, CHAR(160), " "))</f>
        <v>28.95</v>
      </c>
      <c r="Y328"/>
    </row>
    <row r="329" spans="1:25" x14ac:dyDescent="0.25">
      <c r="A329" s="56" t="s">
        <v>1660</v>
      </c>
      <c r="B329" s="56" t="s">
        <v>392</v>
      </c>
      <c r="C329" s="58">
        <v>12214.611872146119</v>
      </c>
      <c r="D329" s="58">
        <v>11753.246753246753</v>
      </c>
      <c r="E329" s="58">
        <v>9806.2953995157386</v>
      </c>
      <c r="F329" s="58">
        <v>13967.176004527448</v>
      </c>
      <c r="G329" s="58">
        <v>10858.652575957729</v>
      </c>
      <c r="H329" s="58" t="s">
        <v>77</v>
      </c>
      <c r="J329" s="56" t="s">
        <v>1660</v>
      </c>
      <c r="K329" s="56" t="s">
        <v>392</v>
      </c>
      <c r="L329" s="58">
        <v>34905.660377358494</v>
      </c>
      <c r="M329" s="58">
        <v>28289.065529274914</v>
      </c>
      <c r="N329" s="58">
        <v>22722.614840989398</v>
      </c>
      <c r="O329" s="58">
        <v>30057.228060210167</v>
      </c>
      <c r="P329" s="58" t="s">
        <v>77</v>
      </c>
      <c r="Q329" s="58">
        <v>36085.732735069621</v>
      </c>
      <c r="S329" s="57" t="s">
        <v>1160</v>
      </c>
      <c r="T329" s="56" t="s">
        <v>581</v>
      </c>
      <c r="U329" s="58">
        <v>44929.57746478873</v>
      </c>
      <c r="V329" s="59">
        <v>90903.865073787776</v>
      </c>
      <c r="X329" s="55" t="str">
        <f t="shared" si="5"/>
        <v>28.96</v>
      </c>
      <c r="Y329"/>
    </row>
    <row r="330" spans="1:25" x14ac:dyDescent="0.25">
      <c r="A330" s="56" t="s">
        <v>1662</v>
      </c>
      <c r="B330" s="56" t="s">
        <v>393</v>
      </c>
      <c r="C330" s="58">
        <v>16179.159049360147</v>
      </c>
      <c r="D330" s="58" t="s">
        <v>77</v>
      </c>
      <c r="E330" s="58" t="s">
        <v>77</v>
      </c>
      <c r="F330" s="58" t="s">
        <v>77</v>
      </c>
      <c r="G330" s="58" t="s">
        <v>77</v>
      </c>
      <c r="H330" s="58" t="s">
        <v>77</v>
      </c>
      <c r="J330" s="56" t="s">
        <v>1662</v>
      </c>
      <c r="K330" s="56" t="s">
        <v>393</v>
      </c>
      <c r="L330" s="58">
        <v>46421.555555555547</v>
      </c>
      <c r="M330" s="58">
        <v>43896.988085547251</v>
      </c>
      <c r="N330" s="58">
        <v>40939.735099337748</v>
      </c>
      <c r="O330" s="58">
        <v>38734.615668066923</v>
      </c>
      <c r="P330" s="58">
        <v>41434.907961854071</v>
      </c>
      <c r="Q330" s="58">
        <v>51392.028395671259</v>
      </c>
      <c r="S330" s="57" t="s">
        <v>1161</v>
      </c>
      <c r="T330" s="56" t="s">
        <v>582</v>
      </c>
      <c r="U330" s="58">
        <v>56565.547128927414</v>
      </c>
      <c r="V330" s="59">
        <v>107165.10903426791</v>
      </c>
      <c r="X330" s="55" t="str">
        <f t="shared" si="5"/>
        <v>28.99</v>
      </c>
      <c r="Y330"/>
    </row>
    <row r="331" spans="1:25" x14ac:dyDescent="0.25">
      <c r="A331" s="56" t="s">
        <v>1664</v>
      </c>
      <c r="B331" s="56" t="s">
        <v>394</v>
      </c>
      <c r="C331" s="58">
        <v>10715.784565166705</v>
      </c>
      <c r="D331" s="58">
        <v>8324.4999145153015</v>
      </c>
      <c r="E331" s="58">
        <v>11125.874125874127</v>
      </c>
      <c r="F331" s="58">
        <v>12800.420720483829</v>
      </c>
      <c r="G331" s="58">
        <v>12791.479820627803</v>
      </c>
      <c r="H331" s="58" t="s">
        <v>77</v>
      </c>
      <c r="J331" s="56" t="s">
        <v>1664</v>
      </c>
      <c r="K331" s="56" t="s">
        <v>394</v>
      </c>
      <c r="L331" s="58">
        <v>33399.088426839044</v>
      </c>
      <c r="M331" s="58">
        <v>31541.311475409835</v>
      </c>
      <c r="N331" s="58">
        <v>46242.42424242424</v>
      </c>
      <c r="O331" s="58">
        <v>37082.066869300914</v>
      </c>
      <c r="P331" s="58">
        <v>30730.823879576605</v>
      </c>
      <c r="Q331" s="58" t="s">
        <v>77</v>
      </c>
      <c r="S331" s="57" t="s">
        <v>1162</v>
      </c>
      <c r="T331" s="56" t="s">
        <v>190</v>
      </c>
      <c r="U331" s="58">
        <v>37445.168938944873</v>
      </c>
      <c r="V331" s="59">
        <v>98288.244897959186</v>
      </c>
      <c r="X331" s="55" t="str">
        <f t="shared" si="5"/>
        <v>29</v>
      </c>
      <c r="Y331"/>
    </row>
    <row r="332" spans="1:25" x14ac:dyDescent="0.25">
      <c r="A332" s="56" t="s">
        <v>1665</v>
      </c>
      <c r="B332" s="56" t="s">
        <v>395</v>
      </c>
      <c r="C332" s="58">
        <v>9972.3247232472331</v>
      </c>
      <c r="D332" s="58">
        <v>6646.7065868263471</v>
      </c>
      <c r="E332" s="58">
        <v>17790.055248618784</v>
      </c>
      <c r="F332" s="58">
        <v>14906.832298136645</v>
      </c>
      <c r="G332" s="58">
        <v>4057.9710144927535</v>
      </c>
      <c r="H332" s="58" t="s">
        <v>77</v>
      </c>
      <c r="J332" s="56" t="s">
        <v>1665</v>
      </c>
      <c r="K332" s="56" t="s">
        <v>395</v>
      </c>
      <c r="L332" s="58">
        <v>33784.354727789898</v>
      </c>
      <c r="M332" s="58">
        <v>38277.713625866054</v>
      </c>
      <c r="N332" s="58">
        <v>64377.680798004985</v>
      </c>
      <c r="O332" s="58">
        <v>40717.571428571435</v>
      </c>
      <c r="P332" s="58">
        <v>29595.619785458879</v>
      </c>
      <c r="Q332" s="58">
        <v>29257.751583490157</v>
      </c>
      <c r="S332" s="57" t="s">
        <v>1163</v>
      </c>
      <c r="T332" s="56" t="s">
        <v>191</v>
      </c>
      <c r="U332" s="58">
        <v>33065.693430656931</v>
      </c>
      <c r="V332" s="59">
        <v>145937.63302752294</v>
      </c>
      <c r="X332" s="55" t="str">
        <f t="shared" si="5"/>
        <v>29.1</v>
      </c>
      <c r="Y332"/>
    </row>
    <row r="333" spans="1:25" x14ac:dyDescent="0.25">
      <c r="A333" s="56" t="s">
        <v>1667</v>
      </c>
      <c r="B333" s="56" t="s">
        <v>396</v>
      </c>
      <c r="C333" s="58">
        <v>10765.928322548532</v>
      </c>
      <c r="D333" s="58">
        <v>8375.5719816965866</v>
      </c>
      <c r="E333" s="58">
        <v>10908.106156345912</v>
      </c>
      <c r="F333" s="58">
        <v>12605.57311117495</v>
      </c>
      <c r="G333" s="58">
        <v>15430.656934306569</v>
      </c>
      <c r="H333" s="58" t="s">
        <v>77</v>
      </c>
      <c r="J333" s="56" t="s">
        <v>1667</v>
      </c>
      <c r="K333" s="56" t="s">
        <v>396</v>
      </c>
      <c r="L333" s="58">
        <v>32959.437183562935</v>
      </c>
      <c r="M333" s="58">
        <v>27754.711602419942</v>
      </c>
      <c r="N333" s="58">
        <v>28958.321120815992</v>
      </c>
      <c r="O333" s="58" t="s">
        <v>77</v>
      </c>
      <c r="P333" s="58">
        <v>32386.370633073504</v>
      </c>
      <c r="Q333" s="58" t="s">
        <v>77</v>
      </c>
      <c r="S333" s="57" t="s">
        <v>1164</v>
      </c>
      <c r="T333" s="56" t="s">
        <v>191</v>
      </c>
      <c r="U333" s="58">
        <v>33065.693430656931</v>
      </c>
      <c r="V333" s="59">
        <v>145937.63302752294</v>
      </c>
      <c r="X333" s="55" t="str">
        <f t="shared" si="5"/>
        <v>29.10</v>
      </c>
      <c r="Y333"/>
    </row>
    <row r="334" spans="1:25" x14ac:dyDescent="0.25">
      <c r="A334" s="56" t="s">
        <v>77</v>
      </c>
      <c r="B334" s="60" t="s">
        <v>397</v>
      </c>
      <c r="C334" s="58">
        <v>22980.263724898734</v>
      </c>
      <c r="D334" s="58">
        <v>9190.7626089835558</v>
      </c>
      <c r="E334" s="58">
        <v>8992.6393270241842</v>
      </c>
      <c r="F334" s="58">
        <v>11410.218401027769</v>
      </c>
      <c r="G334" s="58" t="s">
        <v>77</v>
      </c>
      <c r="H334" s="58" t="s">
        <v>77</v>
      </c>
      <c r="J334" s="56" t="s">
        <v>77</v>
      </c>
      <c r="K334" s="60" t="s">
        <v>397</v>
      </c>
      <c r="L334" s="58">
        <v>50734.236242484127</v>
      </c>
      <c r="M334" s="58">
        <v>29677.094401589689</v>
      </c>
      <c r="N334" s="58">
        <v>36548.223350253807</v>
      </c>
      <c r="O334" s="58">
        <v>38846.153846153844</v>
      </c>
      <c r="P334" s="58">
        <v>63504.700549668429</v>
      </c>
      <c r="Q334" s="58">
        <v>105177.52520501555</v>
      </c>
      <c r="S334" s="57" t="s">
        <v>1165</v>
      </c>
      <c r="T334" s="56" t="s">
        <v>192</v>
      </c>
      <c r="U334" s="58">
        <v>57448.071216617209</v>
      </c>
      <c r="V334" s="59">
        <v>65415.568905399487</v>
      </c>
      <c r="X334" s="55" t="str">
        <f t="shared" si="5"/>
        <v>29.2</v>
      </c>
      <c r="Y334"/>
    </row>
    <row r="335" spans="1:25" x14ac:dyDescent="0.25">
      <c r="A335" s="56" t="s">
        <v>1670</v>
      </c>
      <c r="B335" s="56" t="s">
        <v>398</v>
      </c>
      <c r="C335" s="58">
        <v>9292.3976608187131</v>
      </c>
      <c r="D335" s="58">
        <v>11591.494230952609</v>
      </c>
      <c r="E335" s="58">
        <v>7568</v>
      </c>
      <c r="F335" s="58">
        <v>10080.267558528429</v>
      </c>
      <c r="G335" s="58">
        <v>1471.9378750441228</v>
      </c>
      <c r="H335" s="58" t="s">
        <v>77</v>
      </c>
      <c r="J335" s="56" t="s">
        <v>1670</v>
      </c>
      <c r="K335" s="56" t="s">
        <v>398</v>
      </c>
      <c r="L335" s="58" t="s">
        <v>77</v>
      </c>
      <c r="M335" s="58">
        <v>32272.854733586773</v>
      </c>
      <c r="N335" s="58">
        <v>51210.832393021439</v>
      </c>
      <c r="O335" s="58">
        <v>51062.406247767809</v>
      </c>
      <c r="P335" s="58">
        <v>56981.496764105461</v>
      </c>
      <c r="Q335" s="58">
        <v>66962.49853966276</v>
      </c>
      <c r="S335" s="57" t="s">
        <v>1166</v>
      </c>
      <c r="T335" s="56" t="s">
        <v>192</v>
      </c>
      <c r="U335" s="58">
        <v>57448.071216617209</v>
      </c>
      <c r="V335" s="59">
        <v>65415.568905399487</v>
      </c>
      <c r="X335" s="55" t="str">
        <f t="shared" si="5"/>
        <v>29.20</v>
      </c>
      <c r="Y335"/>
    </row>
    <row r="336" spans="1:25" x14ac:dyDescent="0.25">
      <c r="A336" s="56" t="s">
        <v>1671</v>
      </c>
      <c r="B336" s="56" t="s">
        <v>398</v>
      </c>
      <c r="C336" s="58">
        <v>9292.3976608187131</v>
      </c>
      <c r="D336" s="58">
        <v>11591.494230952609</v>
      </c>
      <c r="E336" s="58">
        <v>7568</v>
      </c>
      <c r="F336" s="58">
        <v>10080.267558528429</v>
      </c>
      <c r="G336" s="58">
        <v>1471.9378750441228</v>
      </c>
      <c r="H336" s="58" t="s">
        <v>77</v>
      </c>
      <c r="J336" s="56" t="s">
        <v>1671</v>
      </c>
      <c r="K336" s="56" t="s">
        <v>398</v>
      </c>
      <c r="L336" s="58" t="s">
        <v>77</v>
      </c>
      <c r="M336" s="58">
        <v>32272.854733586773</v>
      </c>
      <c r="N336" s="58">
        <v>51210.832393021439</v>
      </c>
      <c r="O336" s="58">
        <v>51062.406247767809</v>
      </c>
      <c r="P336" s="58">
        <v>56981.496764105461</v>
      </c>
      <c r="Q336" s="58">
        <v>66962.49853966276</v>
      </c>
      <c r="S336" s="57" t="s">
        <v>1167</v>
      </c>
      <c r="T336" s="56" t="s">
        <v>193</v>
      </c>
      <c r="U336" s="58">
        <v>22739.726027397261</v>
      </c>
      <c r="V336" s="59">
        <v>58498.787403706818</v>
      </c>
      <c r="X336" s="55" t="str">
        <f t="shared" si="5"/>
        <v>29.3</v>
      </c>
      <c r="Y336"/>
    </row>
    <row r="337" spans="1:25" x14ac:dyDescent="0.25">
      <c r="A337" s="56" t="s">
        <v>1676</v>
      </c>
      <c r="B337" s="56" t="s">
        <v>399</v>
      </c>
      <c r="C337" s="58">
        <v>32408.510638297874</v>
      </c>
      <c r="D337" s="58">
        <v>42867.92452830189</v>
      </c>
      <c r="E337" s="58">
        <v>19482.758620689656</v>
      </c>
      <c r="F337" s="58" t="s">
        <v>77</v>
      </c>
      <c r="G337" s="58" t="s">
        <v>77</v>
      </c>
      <c r="H337" s="58" t="s">
        <v>77</v>
      </c>
      <c r="J337" s="56" t="s">
        <v>1676</v>
      </c>
      <c r="K337" s="56" t="s">
        <v>399</v>
      </c>
      <c r="L337" s="58" t="s">
        <v>77</v>
      </c>
      <c r="M337" s="58">
        <v>29089.353510507459</v>
      </c>
      <c r="N337" s="58">
        <v>34196.891191709845</v>
      </c>
      <c r="O337" s="58">
        <v>41666.666666666664</v>
      </c>
      <c r="P337" s="58">
        <v>62499.482208690606</v>
      </c>
      <c r="Q337" s="58">
        <v>46597.53287244137</v>
      </c>
      <c r="S337" s="57" t="s">
        <v>1168</v>
      </c>
      <c r="T337" s="56" t="s">
        <v>583</v>
      </c>
      <c r="U337" s="58">
        <v>-2000</v>
      </c>
      <c r="V337" s="59" t="s">
        <v>77</v>
      </c>
      <c r="X337" s="55" t="str">
        <f t="shared" si="5"/>
        <v>29.31</v>
      </c>
      <c r="Y337"/>
    </row>
    <row r="338" spans="1:25" x14ac:dyDescent="0.25">
      <c r="A338" s="56" t="s">
        <v>1677</v>
      </c>
      <c r="B338" s="56" t="s">
        <v>399</v>
      </c>
      <c r="C338" s="58">
        <v>32408.510638297874</v>
      </c>
      <c r="D338" s="58">
        <v>42867.92452830189</v>
      </c>
      <c r="E338" s="58">
        <v>19482.758620689656</v>
      </c>
      <c r="F338" s="58" t="s">
        <v>77</v>
      </c>
      <c r="G338" s="58" t="s">
        <v>77</v>
      </c>
      <c r="H338" s="58" t="s">
        <v>77</v>
      </c>
      <c r="J338" s="56" t="s">
        <v>1677</v>
      </c>
      <c r="K338" s="56" t="s">
        <v>399</v>
      </c>
      <c r="L338" s="58" t="s">
        <v>77</v>
      </c>
      <c r="M338" s="58">
        <v>29089.353510507459</v>
      </c>
      <c r="N338" s="58">
        <v>34196.891191709845</v>
      </c>
      <c r="O338" s="58">
        <v>41666.666666666664</v>
      </c>
      <c r="P338" s="58">
        <v>62499.482208690606</v>
      </c>
      <c r="Q338" s="58">
        <v>46597.53287244137</v>
      </c>
      <c r="S338" s="57" t="s">
        <v>1169</v>
      </c>
      <c r="T338" s="56" t="s">
        <v>584</v>
      </c>
      <c r="U338" s="58">
        <v>22870.264064293915</v>
      </c>
      <c r="V338" s="59" t="s">
        <v>77</v>
      </c>
      <c r="X338" s="55" t="str">
        <f t="shared" si="5"/>
        <v>29.32</v>
      </c>
      <c r="Y338"/>
    </row>
    <row r="339" spans="1:25" x14ac:dyDescent="0.25">
      <c r="A339" s="56" t="s">
        <v>1682</v>
      </c>
      <c r="B339" s="56" t="s">
        <v>400</v>
      </c>
      <c r="C339" s="58">
        <v>58987.070215109874</v>
      </c>
      <c r="D339" s="58">
        <v>11767.38536289098</v>
      </c>
      <c r="E339" s="58">
        <v>16978.527607361964</v>
      </c>
      <c r="F339" s="58">
        <v>21649.484536082473</v>
      </c>
      <c r="G339" s="58">
        <v>134445.74095682614</v>
      </c>
      <c r="H339" s="58">
        <v>162408.64864864864</v>
      </c>
      <c r="J339" s="56" t="s">
        <v>1682</v>
      </c>
      <c r="K339" s="56" t="s">
        <v>400</v>
      </c>
      <c r="L339" s="58">
        <v>114257.75675675676</v>
      </c>
      <c r="M339" s="58" t="s">
        <v>77</v>
      </c>
      <c r="N339" s="58">
        <v>48937.540244687698</v>
      </c>
      <c r="O339" s="58">
        <v>67456.839513771352</v>
      </c>
      <c r="P339" s="58">
        <v>129542.91060360525</v>
      </c>
      <c r="Q339" s="58">
        <v>153047.14424331649</v>
      </c>
      <c r="S339" s="57" t="s">
        <v>1170</v>
      </c>
      <c r="T339" s="56" t="s">
        <v>194</v>
      </c>
      <c r="U339" s="58">
        <v>31660.305343511449</v>
      </c>
      <c r="V339" s="59">
        <v>95949.3670886076</v>
      </c>
      <c r="X339" s="55" t="str">
        <f t="shared" si="5"/>
        <v>30</v>
      </c>
      <c r="Y339"/>
    </row>
    <row r="340" spans="1:25" x14ac:dyDescent="0.25">
      <c r="A340" s="56" t="s">
        <v>1683</v>
      </c>
      <c r="B340" s="56" t="s">
        <v>400</v>
      </c>
      <c r="C340" s="58">
        <v>58987.070215109874</v>
      </c>
      <c r="D340" s="58">
        <v>11767.38536289098</v>
      </c>
      <c r="E340" s="58">
        <v>16978.527607361964</v>
      </c>
      <c r="F340" s="58">
        <v>21649.484536082473</v>
      </c>
      <c r="G340" s="58">
        <v>134445.74095682614</v>
      </c>
      <c r="H340" s="58">
        <v>162408.64864864864</v>
      </c>
      <c r="J340" s="56" t="s">
        <v>1683</v>
      </c>
      <c r="K340" s="56" t="s">
        <v>400</v>
      </c>
      <c r="L340" s="58">
        <v>114257.75675675676</v>
      </c>
      <c r="M340" s="58" t="s">
        <v>77</v>
      </c>
      <c r="N340" s="58">
        <v>48937.540244687698</v>
      </c>
      <c r="O340" s="58">
        <v>67456.839513771352</v>
      </c>
      <c r="P340" s="58">
        <v>129542.91060360525</v>
      </c>
      <c r="Q340" s="58">
        <v>153047.14424331649</v>
      </c>
      <c r="S340" s="57" t="s">
        <v>1171</v>
      </c>
      <c r="T340" s="56" t="s">
        <v>195</v>
      </c>
      <c r="U340" s="58">
        <v>27763.857251328776</v>
      </c>
      <c r="V340" s="59" t="s">
        <v>77</v>
      </c>
      <c r="X340" s="55" t="str">
        <f t="shared" si="5"/>
        <v>30.1</v>
      </c>
      <c r="Y340"/>
    </row>
    <row r="341" spans="1:25" x14ac:dyDescent="0.25">
      <c r="A341" s="56" t="s">
        <v>1685</v>
      </c>
      <c r="B341" s="56" t="s">
        <v>401</v>
      </c>
      <c r="C341" s="58">
        <v>11413.264991045513</v>
      </c>
      <c r="D341" s="58">
        <v>4728.9549126922075</v>
      </c>
      <c r="E341" s="58">
        <v>7673.5127478753539</v>
      </c>
      <c r="F341" s="58" t="s">
        <v>77</v>
      </c>
      <c r="G341" s="58" t="s">
        <v>77</v>
      </c>
      <c r="H341" s="58" t="s">
        <v>77</v>
      </c>
      <c r="J341" s="56" t="s">
        <v>1685</v>
      </c>
      <c r="K341" s="56" t="s">
        <v>401</v>
      </c>
      <c r="L341" s="58">
        <v>38524.590163934423</v>
      </c>
      <c r="M341" s="58">
        <v>24420.620772180027</v>
      </c>
      <c r="N341" s="58">
        <v>30536.28528793739</v>
      </c>
      <c r="O341" s="58">
        <v>30356.818956404197</v>
      </c>
      <c r="P341" s="58">
        <v>45160.522164698268</v>
      </c>
      <c r="Q341" s="58">
        <v>77107.057650535906</v>
      </c>
      <c r="S341" s="57" t="s">
        <v>1172</v>
      </c>
      <c r="T341" s="56" t="s">
        <v>585</v>
      </c>
      <c r="U341" s="58">
        <v>25002.583979328167</v>
      </c>
      <c r="V341" s="59">
        <v>65284.274243978085</v>
      </c>
      <c r="X341" s="55" t="str">
        <f t="shared" si="5"/>
        <v>30.11</v>
      </c>
      <c r="Y341"/>
    </row>
    <row r="342" spans="1:25" x14ac:dyDescent="0.25">
      <c r="A342" s="56" t="s">
        <v>1686</v>
      </c>
      <c r="B342" s="56" t="s">
        <v>402</v>
      </c>
      <c r="C342" s="58">
        <v>14989.623646867463</v>
      </c>
      <c r="D342" s="58">
        <v>3913.2399457749661</v>
      </c>
      <c r="E342" s="58">
        <v>7913.6690647482019</v>
      </c>
      <c r="F342" s="58">
        <v>14879.884225759768</v>
      </c>
      <c r="G342" s="58" t="s">
        <v>77</v>
      </c>
      <c r="H342" s="58" t="s">
        <v>77</v>
      </c>
      <c r="J342" s="56" t="s">
        <v>1686</v>
      </c>
      <c r="K342" s="56" t="s">
        <v>402</v>
      </c>
      <c r="L342" s="58" t="s">
        <v>77</v>
      </c>
      <c r="M342" s="58">
        <v>25000</v>
      </c>
      <c r="N342" s="58" t="s">
        <v>77</v>
      </c>
      <c r="O342" s="58">
        <v>30074.028585128668</v>
      </c>
      <c r="P342" s="58">
        <v>48148.58816378405</v>
      </c>
      <c r="Q342" s="58">
        <v>90080.888107093633</v>
      </c>
      <c r="S342" s="57" t="s">
        <v>1173</v>
      </c>
      <c r="T342" s="56" t="s">
        <v>586</v>
      </c>
      <c r="U342" s="58">
        <v>35407.725321888414</v>
      </c>
      <c r="V342" s="59">
        <v>78500</v>
      </c>
      <c r="X342" s="55" t="str">
        <f t="shared" si="5"/>
        <v>30.12</v>
      </c>
      <c r="Y342"/>
    </row>
    <row r="343" spans="1:25" x14ac:dyDescent="0.25">
      <c r="A343" s="56" t="s">
        <v>1691</v>
      </c>
      <c r="B343" s="56" t="s">
        <v>403</v>
      </c>
      <c r="C343" s="58">
        <v>7033.7294772274508</v>
      </c>
      <c r="D343" s="58">
        <v>5840.5172413793107</v>
      </c>
      <c r="E343" s="58">
        <v>7440.7252440725242</v>
      </c>
      <c r="F343" s="58" t="s">
        <v>77</v>
      </c>
      <c r="G343" s="58" t="s">
        <v>77</v>
      </c>
      <c r="H343" s="58" t="s">
        <v>77</v>
      </c>
      <c r="J343" s="56" t="s">
        <v>1691</v>
      </c>
      <c r="K343" s="56" t="s">
        <v>403</v>
      </c>
      <c r="L343" s="58">
        <v>31818.18181818182</v>
      </c>
      <c r="M343" s="58">
        <v>24238.095238095237</v>
      </c>
      <c r="N343" s="58" t="s">
        <v>77</v>
      </c>
      <c r="O343" s="58">
        <v>30976.198816393502</v>
      </c>
      <c r="P343" s="58">
        <v>37000.018861874494</v>
      </c>
      <c r="Q343" s="58">
        <v>53767.799967608109</v>
      </c>
      <c r="S343" s="57" t="s">
        <v>1174</v>
      </c>
      <c r="T343" s="56" t="s">
        <v>196</v>
      </c>
      <c r="U343" s="58">
        <v>13333.333333333334</v>
      </c>
      <c r="V343" s="59">
        <v>71142.776569172507</v>
      </c>
      <c r="X343" s="55" t="str">
        <f t="shared" si="5"/>
        <v>30.2</v>
      </c>
      <c r="Y343"/>
    </row>
    <row r="344" spans="1:25" x14ac:dyDescent="0.25">
      <c r="A344" s="56" t="s">
        <v>1694</v>
      </c>
      <c r="B344" s="56" t="s">
        <v>404</v>
      </c>
      <c r="C344" s="58">
        <v>8496.7736071980362</v>
      </c>
      <c r="D344" s="58">
        <v>5810.625986322988</v>
      </c>
      <c r="E344" s="58">
        <v>14778.523489932886</v>
      </c>
      <c r="F344" s="58">
        <v>18578.5536159601</v>
      </c>
      <c r="G344" s="58">
        <v>56221.590909090912</v>
      </c>
      <c r="H344" s="58" t="s">
        <v>77</v>
      </c>
      <c r="J344" s="56" t="s">
        <v>1694</v>
      </c>
      <c r="K344" s="56" t="s">
        <v>404</v>
      </c>
      <c r="L344" s="58">
        <v>27958.864390162496</v>
      </c>
      <c r="M344" s="58">
        <v>20192.875</v>
      </c>
      <c r="N344" s="58">
        <v>40967.861442993424</v>
      </c>
      <c r="O344" s="58">
        <v>47093.38521400778</v>
      </c>
      <c r="P344" s="58">
        <v>48126.414923480945</v>
      </c>
      <c r="Q344" s="58" t="s">
        <v>77</v>
      </c>
      <c r="S344" s="57" t="s">
        <v>1175</v>
      </c>
      <c r="T344" s="56" t="s">
        <v>196</v>
      </c>
      <c r="U344" s="58">
        <v>13333.333333333334</v>
      </c>
      <c r="V344" s="59">
        <v>71142.776569172507</v>
      </c>
      <c r="X344" s="55" t="str">
        <f t="shared" si="5"/>
        <v>30.20</v>
      </c>
      <c r="Y344"/>
    </row>
    <row r="345" spans="1:25" x14ac:dyDescent="0.25">
      <c r="A345" s="56" t="s">
        <v>1695</v>
      </c>
      <c r="B345" s="56" t="s">
        <v>405</v>
      </c>
      <c r="C345" s="58">
        <v>18215.072719259584</v>
      </c>
      <c r="D345" s="58">
        <v>9217.391304347826</v>
      </c>
      <c r="E345" s="58">
        <v>13712.374581939797</v>
      </c>
      <c r="F345" s="58" t="s">
        <v>77</v>
      </c>
      <c r="G345" s="58" t="s">
        <v>77</v>
      </c>
      <c r="H345" s="58" t="s">
        <v>77</v>
      </c>
      <c r="J345" s="56" t="s">
        <v>1695</v>
      </c>
      <c r="K345" s="56" t="s">
        <v>405</v>
      </c>
      <c r="L345" s="58" t="s">
        <v>77</v>
      </c>
      <c r="M345" s="58">
        <v>22696.854304635763</v>
      </c>
      <c r="N345" s="58">
        <v>46503.24254215305</v>
      </c>
      <c r="O345" s="58">
        <v>49197.796291319537</v>
      </c>
      <c r="P345" s="58">
        <v>48101.396032329169</v>
      </c>
      <c r="Q345" s="58" t="s">
        <v>77</v>
      </c>
      <c r="S345" s="57" t="s">
        <v>1176</v>
      </c>
      <c r="T345" s="56" t="s">
        <v>197</v>
      </c>
      <c r="U345" s="58">
        <v>83836.206896551725</v>
      </c>
      <c r="V345" s="59">
        <v>118509.82716407249</v>
      </c>
      <c r="X345" s="55" t="str">
        <f t="shared" si="5"/>
        <v>30.3</v>
      </c>
      <c r="Y345"/>
    </row>
    <row r="346" spans="1:25" x14ac:dyDescent="0.25">
      <c r="A346" s="56" t="s">
        <v>1698</v>
      </c>
      <c r="B346" s="56" t="s">
        <v>406</v>
      </c>
      <c r="C346" s="58">
        <v>5972.0632012823453</v>
      </c>
      <c r="D346" s="58">
        <v>5115.8961367954398</v>
      </c>
      <c r="E346" s="58">
        <v>15515.695067264574</v>
      </c>
      <c r="F346" s="58" t="s">
        <v>77</v>
      </c>
      <c r="G346" s="58" t="s">
        <v>77</v>
      </c>
      <c r="H346" s="58" t="s">
        <v>77</v>
      </c>
      <c r="J346" s="56" t="s">
        <v>1698</v>
      </c>
      <c r="K346" s="56" t="s">
        <v>406</v>
      </c>
      <c r="L346" s="58">
        <v>22727.272727272728</v>
      </c>
      <c r="M346" s="58">
        <v>19334.738997157147</v>
      </c>
      <c r="N346" s="58">
        <v>37895.98789886912</v>
      </c>
      <c r="O346" s="58">
        <v>45613.91864985304</v>
      </c>
      <c r="P346" s="58">
        <v>48177.956101014868</v>
      </c>
      <c r="Q346" s="58">
        <v>34856.396866840732</v>
      </c>
      <c r="S346" s="57" t="s">
        <v>1177</v>
      </c>
      <c r="T346" s="56" t="s">
        <v>197</v>
      </c>
      <c r="U346" s="58">
        <v>83836.206896551725</v>
      </c>
      <c r="V346" s="59">
        <v>118509.82716407249</v>
      </c>
      <c r="X346" s="55" t="str">
        <f t="shared" si="5"/>
        <v>30.30</v>
      </c>
      <c r="Y346"/>
    </row>
    <row r="347" spans="1:25" x14ac:dyDescent="0.25">
      <c r="A347" s="56" t="s">
        <v>1705</v>
      </c>
      <c r="B347" s="56" t="s">
        <v>407</v>
      </c>
      <c r="C347" s="58">
        <v>5305.217391304348</v>
      </c>
      <c r="D347" s="58">
        <v>3458.169899521788</v>
      </c>
      <c r="E347" s="58">
        <v>9753.9330375151276</v>
      </c>
      <c r="F347" s="58">
        <v>16321.974148061105</v>
      </c>
      <c r="G347" s="58">
        <v>21010.169491525423</v>
      </c>
      <c r="H347" s="58" t="s">
        <v>77</v>
      </c>
      <c r="J347" s="56" t="s">
        <v>1705</v>
      </c>
      <c r="K347" s="56" t="s">
        <v>407</v>
      </c>
      <c r="L347" s="58">
        <v>21569.575808581776</v>
      </c>
      <c r="M347" s="58" t="s">
        <v>77</v>
      </c>
      <c r="N347" s="58">
        <v>29505.696172362837</v>
      </c>
      <c r="O347" s="58">
        <v>34271.522268208508</v>
      </c>
      <c r="P347" s="58">
        <v>33606.21580567542</v>
      </c>
      <c r="Q347" s="58">
        <v>53115.848926165301</v>
      </c>
      <c r="S347" s="57" t="s">
        <v>1178</v>
      </c>
      <c r="T347" s="56" t="s">
        <v>198</v>
      </c>
      <c r="U347" s="58" t="s">
        <v>77</v>
      </c>
      <c r="V347" s="59">
        <v>130924.82258737809</v>
      </c>
      <c r="X347" s="55" t="str">
        <f t="shared" si="5"/>
        <v>30.4</v>
      </c>
      <c r="Y347"/>
    </row>
    <row r="348" spans="1:25" x14ac:dyDescent="0.25">
      <c r="A348" s="56" t="s">
        <v>1706</v>
      </c>
      <c r="B348" s="56" t="s">
        <v>407</v>
      </c>
      <c r="C348" s="58">
        <v>5305.217391304348</v>
      </c>
      <c r="D348" s="58">
        <v>3458.169899521788</v>
      </c>
      <c r="E348" s="58">
        <v>9753.9330375151276</v>
      </c>
      <c r="F348" s="58">
        <v>16321.974148061105</v>
      </c>
      <c r="G348" s="58">
        <v>21010.169491525423</v>
      </c>
      <c r="H348" s="58" t="s">
        <v>77</v>
      </c>
      <c r="J348" s="56" t="s">
        <v>1706</v>
      </c>
      <c r="K348" s="56" t="s">
        <v>407</v>
      </c>
      <c r="L348" s="58">
        <v>21569.575808581776</v>
      </c>
      <c r="M348" s="58" t="s">
        <v>77</v>
      </c>
      <c r="N348" s="58">
        <v>29505.696172362837</v>
      </c>
      <c r="O348" s="58">
        <v>34271.522268208508</v>
      </c>
      <c r="P348" s="58">
        <v>33606.21580567542</v>
      </c>
      <c r="Q348" s="58">
        <v>53115.848926165301</v>
      </c>
      <c r="S348" s="57" t="s">
        <v>1179</v>
      </c>
      <c r="T348" s="56" t="s">
        <v>198</v>
      </c>
      <c r="U348" s="58" t="s">
        <v>77</v>
      </c>
      <c r="V348" s="59">
        <v>130924.82258737809</v>
      </c>
      <c r="X348" s="55" t="str">
        <f t="shared" si="5"/>
        <v>30.40</v>
      </c>
      <c r="Y348"/>
    </row>
    <row r="349" spans="1:25" x14ac:dyDescent="0.25">
      <c r="A349" s="48" t="s">
        <v>77</v>
      </c>
      <c r="J349" s="48" t="s">
        <v>77</v>
      </c>
      <c r="S349" s="57" t="s">
        <v>1180</v>
      </c>
      <c r="T349" s="56" t="s">
        <v>199</v>
      </c>
      <c r="U349" s="58">
        <v>25427.509293680298</v>
      </c>
      <c r="V349" s="59">
        <v>70706.4101692611</v>
      </c>
      <c r="X349" s="55" t="str">
        <f t="shared" si="5"/>
        <v>30.9</v>
      </c>
      <c r="Y349"/>
    </row>
    <row r="350" spans="1:25" x14ac:dyDescent="0.25">
      <c r="S350" s="57" t="s">
        <v>1181</v>
      </c>
      <c r="T350" s="56" t="s">
        <v>587</v>
      </c>
      <c r="U350" s="58">
        <v>28846.153846153848</v>
      </c>
      <c r="V350" s="59">
        <v>86146.70561506004</v>
      </c>
      <c r="X350" s="55" t="str">
        <f t="shared" si="5"/>
        <v>30.91</v>
      </c>
    </row>
    <row r="351" spans="1:25" x14ac:dyDescent="0.25">
      <c r="S351" s="57" t="s">
        <v>1182</v>
      </c>
      <c r="T351" s="56" t="s">
        <v>588</v>
      </c>
      <c r="U351" s="58">
        <v>23863.636363636364</v>
      </c>
      <c r="V351" s="59">
        <v>61006.074311709483</v>
      </c>
      <c r="X351" s="55" t="str">
        <f t="shared" si="5"/>
        <v>30.92</v>
      </c>
    </row>
    <row r="352" spans="1:25" x14ac:dyDescent="0.25">
      <c r="S352" s="57" t="s">
        <v>1183</v>
      </c>
      <c r="T352" s="56" t="s">
        <v>589</v>
      </c>
      <c r="U352" s="58">
        <v>36956.521739130432</v>
      </c>
      <c r="V352" s="59">
        <v>47709.923664122136</v>
      </c>
      <c r="X352" s="55" t="str">
        <f t="shared" si="5"/>
        <v>30.99</v>
      </c>
    </row>
    <row r="353" spans="19:24" x14ac:dyDescent="0.25">
      <c r="S353" s="57" t="s">
        <v>1184</v>
      </c>
      <c r="T353" s="56" t="s">
        <v>200</v>
      </c>
      <c r="U353" s="58">
        <v>17944.548520044962</v>
      </c>
      <c r="V353" s="59">
        <v>41111.111111111109</v>
      </c>
      <c r="X353" s="55" t="str">
        <f t="shared" si="5"/>
        <v>31</v>
      </c>
    </row>
    <row r="354" spans="19:24" x14ac:dyDescent="0.25">
      <c r="S354" s="57" t="s">
        <v>1185</v>
      </c>
      <c r="T354" s="56" t="s">
        <v>200</v>
      </c>
      <c r="U354" s="58">
        <v>17944.548520044962</v>
      </c>
      <c r="V354" s="59">
        <v>41111.111111111109</v>
      </c>
      <c r="X354" s="55" t="str">
        <f t="shared" si="5"/>
        <v>31.0</v>
      </c>
    </row>
    <row r="355" spans="19:24" x14ac:dyDescent="0.25">
      <c r="S355" s="57" t="s">
        <v>1186</v>
      </c>
      <c r="T355" s="56" t="s">
        <v>590</v>
      </c>
      <c r="U355" s="58">
        <v>21793.706293706295</v>
      </c>
      <c r="V355" s="59">
        <v>49735.449735449736</v>
      </c>
      <c r="X355" s="55" t="str">
        <f t="shared" si="5"/>
        <v>31.01</v>
      </c>
    </row>
    <row r="356" spans="19:24" x14ac:dyDescent="0.25">
      <c r="S356" s="57" t="s">
        <v>1187</v>
      </c>
      <c r="T356" s="56" t="s">
        <v>591</v>
      </c>
      <c r="U356" s="58">
        <v>14662.68930702157</v>
      </c>
      <c r="V356" s="59">
        <v>48542.765149188912</v>
      </c>
      <c r="X356" s="55" t="str">
        <f t="shared" si="5"/>
        <v>31.02</v>
      </c>
    </row>
    <row r="357" spans="19:24" x14ac:dyDescent="0.25">
      <c r="S357" s="57" t="s">
        <v>1188</v>
      </c>
      <c r="T357" s="56" t="s">
        <v>592</v>
      </c>
      <c r="U357" s="58">
        <v>28891.352549889136</v>
      </c>
      <c r="V357" s="59">
        <v>45000</v>
      </c>
      <c r="X357" s="55" t="str">
        <f t="shared" si="5"/>
        <v>31.03</v>
      </c>
    </row>
    <row r="358" spans="19:24" x14ac:dyDescent="0.25">
      <c r="S358" s="57" t="s">
        <v>1189</v>
      </c>
      <c r="T358" s="56" t="s">
        <v>593</v>
      </c>
      <c r="U358" s="58">
        <v>15259.600172587372</v>
      </c>
      <c r="V358" s="59">
        <v>36000</v>
      </c>
      <c r="X358" s="55" t="str">
        <f t="shared" si="5"/>
        <v>31.09</v>
      </c>
    </row>
    <row r="359" spans="19:24" x14ac:dyDescent="0.25">
      <c r="S359" s="57" t="s">
        <v>1190</v>
      </c>
      <c r="T359" s="56" t="s">
        <v>201</v>
      </c>
      <c r="U359" s="58">
        <v>17103.735159025913</v>
      </c>
      <c r="V359" s="59" t="s">
        <v>77</v>
      </c>
      <c r="X359" s="55" t="str">
        <f t="shared" si="5"/>
        <v>32</v>
      </c>
    </row>
    <row r="360" spans="19:24" x14ac:dyDescent="0.25">
      <c r="S360" s="57" t="s">
        <v>1191</v>
      </c>
      <c r="T360" s="56" t="s">
        <v>202</v>
      </c>
      <c r="U360" s="58">
        <v>13155.452436194895</v>
      </c>
      <c r="V360" s="59">
        <v>45789.406779661018</v>
      </c>
      <c r="X360" s="55" t="str">
        <f t="shared" si="5"/>
        <v>32.1</v>
      </c>
    </row>
    <row r="361" spans="19:24" x14ac:dyDescent="0.25">
      <c r="S361" s="57" t="s">
        <v>1192</v>
      </c>
      <c r="T361" s="56" t="s">
        <v>594</v>
      </c>
      <c r="U361" s="58" t="s">
        <v>77</v>
      </c>
      <c r="V361" s="59">
        <v>96089.108910891082</v>
      </c>
      <c r="X361" s="55" t="str">
        <f t="shared" si="5"/>
        <v>32.11</v>
      </c>
    </row>
    <row r="362" spans="19:24" x14ac:dyDescent="0.25">
      <c r="S362" s="57" t="s">
        <v>1193</v>
      </c>
      <c r="T362" s="56" t="s">
        <v>595</v>
      </c>
      <c r="U362" s="58">
        <v>14074.760580784678</v>
      </c>
      <c r="V362" s="59">
        <v>51497.499600392759</v>
      </c>
      <c r="X362" s="55" t="str">
        <f t="shared" si="5"/>
        <v>32.12</v>
      </c>
    </row>
    <row r="363" spans="19:24" x14ac:dyDescent="0.25">
      <c r="S363" s="57" t="s">
        <v>1194</v>
      </c>
      <c r="T363" s="56" t="s">
        <v>596</v>
      </c>
      <c r="U363" s="58" t="s">
        <v>77</v>
      </c>
      <c r="V363" s="59">
        <v>24309.774854716914</v>
      </c>
      <c r="X363" s="55" t="str">
        <f t="shared" si="5"/>
        <v>32.13</v>
      </c>
    </row>
    <row r="364" spans="19:24" x14ac:dyDescent="0.25">
      <c r="S364" s="57" t="s">
        <v>1195</v>
      </c>
      <c r="T364" s="56" t="s">
        <v>203</v>
      </c>
      <c r="U364" s="58">
        <v>13609.756097560976</v>
      </c>
      <c r="V364" s="59">
        <v>46460.30150753769</v>
      </c>
      <c r="X364" s="55" t="str">
        <f t="shared" si="5"/>
        <v>32.2</v>
      </c>
    </row>
    <row r="365" spans="19:24" x14ac:dyDescent="0.25">
      <c r="S365" s="57" t="s">
        <v>1196</v>
      </c>
      <c r="T365" s="56" t="s">
        <v>203</v>
      </c>
      <c r="U365" s="58">
        <v>13609.756097560976</v>
      </c>
      <c r="V365" s="59">
        <v>46460.30150753769</v>
      </c>
      <c r="X365" s="55" t="str">
        <f t="shared" si="5"/>
        <v>32.20</v>
      </c>
    </row>
    <row r="366" spans="19:24" x14ac:dyDescent="0.25">
      <c r="S366" s="57" t="s">
        <v>1197</v>
      </c>
      <c r="T366" s="56" t="s">
        <v>204</v>
      </c>
      <c r="U366" s="58">
        <v>22952.69168026101</v>
      </c>
      <c r="V366" s="59" t="s">
        <v>77</v>
      </c>
      <c r="X366" s="55" t="str">
        <f t="shared" si="5"/>
        <v>32.3</v>
      </c>
    </row>
    <row r="367" spans="19:24" x14ac:dyDescent="0.25">
      <c r="S367" s="57" t="s">
        <v>1198</v>
      </c>
      <c r="T367" s="56" t="s">
        <v>204</v>
      </c>
      <c r="U367" s="58">
        <v>22952.69168026101</v>
      </c>
      <c r="V367" s="59" t="s">
        <v>77</v>
      </c>
      <c r="X367" s="55" t="str">
        <f t="shared" si="5"/>
        <v>32.30</v>
      </c>
    </row>
    <row r="368" spans="19:24" x14ac:dyDescent="0.25">
      <c r="S368" s="57" t="s">
        <v>1199</v>
      </c>
      <c r="T368" s="56" t="s">
        <v>205</v>
      </c>
      <c r="U368" s="58">
        <v>16845.238095238095</v>
      </c>
      <c r="V368" s="59" t="s">
        <v>77</v>
      </c>
      <c r="X368" s="55" t="str">
        <f t="shared" si="5"/>
        <v>32.4</v>
      </c>
    </row>
    <row r="369" spans="19:24" x14ac:dyDescent="0.25">
      <c r="S369" s="57" t="s">
        <v>1200</v>
      </c>
      <c r="T369" s="56" t="s">
        <v>205</v>
      </c>
      <c r="U369" s="58">
        <v>16845.238095238095</v>
      </c>
      <c r="V369" s="59" t="s">
        <v>77</v>
      </c>
      <c r="X369" s="55" t="str">
        <f t="shared" si="5"/>
        <v>32.40</v>
      </c>
    </row>
    <row r="370" spans="19:24" x14ac:dyDescent="0.25">
      <c r="S370" s="57" t="s">
        <v>1201</v>
      </c>
      <c r="T370" s="56" t="s">
        <v>206</v>
      </c>
      <c r="U370" s="58">
        <v>20670.547147846333</v>
      </c>
      <c r="V370" s="59" t="s">
        <v>77</v>
      </c>
      <c r="X370" s="55" t="str">
        <f t="shared" si="5"/>
        <v>32.5</v>
      </c>
    </row>
    <row r="371" spans="19:24" x14ac:dyDescent="0.25">
      <c r="S371" s="57" t="s">
        <v>1202</v>
      </c>
      <c r="T371" s="56" t="s">
        <v>206</v>
      </c>
      <c r="U371" s="58">
        <v>20670.547147846333</v>
      </c>
      <c r="V371" s="59" t="s">
        <v>77</v>
      </c>
      <c r="X371" s="55" t="str">
        <f t="shared" si="5"/>
        <v>32.50</v>
      </c>
    </row>
    <row r="372" spans="19:24" x14ac:dyDescent="0.25">
      <c r="S372" s="57" t="s">
        <v>1203</v>
      </c>
      <c r="T372" s="56" t="s">
        <v>207</v>
      </c>
      <c r="U372" s="58">
        <v>16494.382022471909</v>
      </c>
      <c r="V372" s="59">
        <v>45800</v>
      </c>
      <c r="X372" s="55" t="str">
        <f t="shared" si="5"/>
        <v>32.9</v>
      </c>
    </row>
    <row r="373" spans="19:24" x14ac:dyDescent="0.25">
      <c r="S373" s="57" t="s">
        <v>1204</v>
      </c>
      <c r="T373" s="56" t="s">
        <v>597</v>
      </c>
      <c r="U373" s="58">
        <v>26857.142857142859</v>
      </c>
      <c r="V373" s="59">
        <v>56818.181818181816</v>
      </c>
      <c r="X373" s="55" t="str">
        <f t="shared" si="5"/>
        <v>32.91</v>
      </c>
    </row>
    <row r="374" spans="19:24" x14ac:dyDescent="0.25">
      <c r="S374" s="57" t="s">
        <v>1205</v>
      </c>
      <c r="T374" s="56" t="s">
        <v>598</v>
      </c>
      <c r="U374" s="58">
        <v>15108.28025477707</v>
      </c>
      <c r="V374" s="59">
        <v>45063.192913174091</v>
      </c>
      <c r="X374" s="55" t="str">
        <f t="shared" si="5"/>
        <v>32.99</v>
      </c>
    </row>
    <row r="375" spans="19:24" x14ac:dyDescent="0.25">
      <c r="S375" s="57" t="s">
        <v>1206</v>
      </c>
      <c r="T375" s="56" t="s">
        <v>208</v>
      </c>
      <c r="U375" s="58">
        <v>26975.165345363759</v>
      </c>
      <c r="V375" s="59">
        <v>60107.194615981483</v>
      </c>
      <c r="X375" s="55" t="str">
        <f t="shared" si="5"/>
        <v>33</v>
      </c>
    </row>
    <row r="376" spans="19:24" x14ac:dyDescent="0.25">
      <c r="S376" s="57" t="s">
        <v>1207</v>
      </c>
      <c r="T376" s="56" t="s">
        <v>209</v>
      </c>
      <c r="U376" s="58">
        <v>26549.490282729872</v>
      </c>
      <c r="V376" s="59">
        <v>55849.616904043476</v>
      </c>
      <c r="X376" s="55" t="str">
        <f t="shared" si="5"/>
        <v>33.1</v>
      </c>
    </row>
    <row r="377" spans="19:24" x14ac:dyDescent="0.25">
      <c r="S377" s="57" t="s">
        <v>1208</v>
      </c>
      <c r="T377" s="56" t="s">
        <v>599</v>
      </c>
      <c r="U377" s="58">
        <v>20366.972477064221</v>
      </c>
      <c r="V377" s="59">
        <v>55414.513447684832</v>
      </c>
      <c r="X377" s="55" t="str">
        <f t="shared" si="5"/>
        <v>33.11</v>
      </c>
    </row>
    <row r="378" spans="19:24" x14ac:dyDescent="0.25">
      <c r="S378" s="57" t="s">
        <v>1209</v>
      </c>
      <c r="T378" s="56" t="s">
        <v>600</v>
      </c>
      <c r="U378" s="58">
        <v>22546.556310966596</v>
      </c>
      <c r="V378" s="59">
        <v>53488.372093023259</v>
      </c>
      <c r="X378" s="55" t="str">
        <f t="shared" si="5"/>
        <v>33.12</v>
      </c>
    </row>
    <row r="379" spans="19:24" x14ac:dyDescent="0.25">
      <c r="S379" s="57" t="s">
        <v>1210</v>
      </c>
      <c r="T379" s="56" t="s">
        <v>601</v>
      </c>
      <c r="U379" s="58">
        <v>25350.223546944857</v>
      </c>
      <c r="V379" s="59" t="s">
        <v>77</v>
      </c>
      <c r="X379" s="55" t="str">
        <f t="shared" si="5"/>
        <v>33.13</v>
      </c>
    </row>
    <row r="380" spans="19:24" x14ac:dyDescent="0.25">
      <c r="S380" s="57" t="s">
        <v>1211</v>
      </c>
      <c r="T380" s="56" t="s">
        <v>602</v>
      </c>
      <c r="U380" s="58">
        <v>37119.341563786009</v>
      </c>
      <c r="V380" s="59" t="s">
        <v>77</v>
      </c>
      <c r="X380" s="55" t="str">
        <f t="shared" si="5"/>
        <v>33.14</v>
      </c>
    </row>
    <row r="381" spans="19:24" x14ac:dyDescent="0.25">
      <c r="S381" s="57" t="s">
        <v>1212</v>
      </c>
      <c r="T381" s="56" t="s">
        <v>603</v>
      </c>
      <c r="U381" s="58">
        <v>28017.83060921248</v>
      </c>
      <c r="V381" s="59">
        <v>50725.1</v>
      </c>
      <c r="X381" s="55" t="str">
        <f t="shared" si="5"/>
        <v>33.15</v>
      </c>
    </row>
    <row r="382" spans="19:24" x14ac:dyDescent="0.25">
      <c r="S382" s="57" t="s">
        <v>1213</v>
      </c>
      <c r="T382" s="56" t="s">
        <v>604</v>
      </c>
      <c r="U382" s="58">
        <v>42664.576802507836</v>
      </c>
      <c r="V382" s="59">
        <v>85714.28571428571</v>
      </c>
      <c r="X382" s="55" t="str">
        <f t="shared" si="5"/>
        <v>33.16</v>
      </c>
    </row>
    <row r="383" spans="19:24" x14ac:dyDescent="0.25">
      <c r="S383" s="57" t="s">
        <v>1214</v>
      </c>
      <c r="T383" s="56" t="s">
        <v>605</v>
      </c>
      <c r="U383" s="58">
        <v>29696.969696969696</v>
      </c>
      <c r="V383" s="59">
        <v>50804.800000000003</v>
      </c>
      <c r="X383" s="55" t="str">
        <f t="shared" si="5"/>
        <v>33.17</v>
      </c>
    </row>
    <row r="384" spans="19:24" x14ac:dyDescent="0.25">
      <c r="S384" s="57" t="s">
        <v>1215</v>
      </c>
      <c r="T384" s="56" t="s">
        <v>606</v>
      </c>
      <c r="U384" s="58">
        <v>20784.313725490196</v>
      </c>
      <c r="V384" s="59">
        <v>41328.413284132839</v>
      </c>
      <c r="X384" s="55" t="str">
        <f t="shared" si="5"/>
        <v>33.19</v>
      </c>
    </row>
    <row r="385" spans="19:24" x14ac:dyDescent="0.25">
      <c r="S385" s="57" t="s">
        <v>1216</v>
      </c>
      <c r="T385" s="56" t="s">
        <v>210</v>
      </c>
      <c r="U385" s="58">
        <v>29880.054832076767</v>
      </c>
      <c r="V385" s="59">
        <v>69462.38598415631</v>
      </c>
      <c r="X385" s="55" t="str">
        <f t="shared" si="5"/>
        <v>33.2</v>
      </c>
    </row>
    <row r="386" spans="19:24" x14ac:dyDescent="0.25">
      <c r="S386" s="57" t="s">
        <v>1217</v>
      </c>
      <c r="T386" s="56" t="s">
        <v>210</v>
      </c>
      <c r="U386" s="58">
        <v>29880.054832076767</v>
      </c>
      <c r="V386" s="59">
        <v>69462.38598415631</v>
      </c>
      <c r="X386" s="55" t="str">
        <f t="shared" si="5"/>
        <v>33.20</v>
      </c>
    </row>
    <row r="387" spans="19:24" x14ac:dyDescent="0.25">
      <c r="S387" s="57" t="s">
        <v>77</v>
      </c>
      <c r="T387" s="60" t="s">
        <v>211</v>
      </c>
      <c r="U387" s="58">
        <v>142090.50679931522</v>
      </c>
      <c r="V387" s="59">
        <v>276008.75811647886</v>
      </c>
      <c r="X387" s="55" t="str">
        <f t="shared" si="5"/>
        <v/>
      </c>
    </row>
    <row r="388" spans="19:24" x14ac:dyDescent="0.25">
      <c r="S388" s="57" t="s">
        <v>1218</v>
      </c>
      <c r="T388" s="56" t="s">
        <v>212</v>
      </c>
      <c r="U388" s="58">
        <v>142090.50679931522</v>
      </c>
      <c r="V388" s="59">
        <v>276008.75811647886</v>
      </c>
      <c r="X388" s="55" t="str">
        <f t="shared" si="5"/>
        <v>35</v>
      </c>
    </row>
    <row r="389" spans="19:24" x14ac:dyDescent="0.25">
      <c r="S389" s="57" t="s">
        <v>1219</v>
      </c>
      <c r="T389" s="56" t="s">
        <v>213</v>
      </c>
      <c r="U389" s="58">
        <v>145662.11452236713</v>
      </c>
      <c r="V389" s="59" t="s">
        <v>77</v>
      </c>
      <c r="X389" s="55" t="str">
        <f t="shared" si="5"/>
        <v>35.1</v>
      </c>
    </row>
    <row r="390" spans="19:24" x14ac:dyDescent="0.25">
      <c r="S390" s="57" t="s">
        <v>1220</v>
      </c>
      <c r="T390" s="56" t="s">
        <v>607</v>
      </c>
      <c r="U390" s="58">
        <v>140503.25757964398</v>
      </c>
      <c r="V390" s="59" t="s">
        <v>77</v>
      </c>
      <c r="X390" s="55" t="str">
        <f t="shared" si="5"/>
        <v>35.11</v>
      </c>
    </row>
    <row r="391" spans="19:24" x14ac:dyDescent="0.25">
      <c r="S391" s="57" t="s">
        <v>1221</v>
      </c>
      <c r="T391" s="56" t="s">
        <v>608</v>
      </c>
      <c r="U391" s="58">
        <v>342695.87194608257</v>
      </c>
      <c r="V391" s="59">
        <v>333139.74118138175</v>
      </c>
      <c r="X391" s="55" t="str">
        <f t="shared" si="5"/>
        <v>35.12</v>
      </c>
    </row>
    <row r="392" spans="19:24" x14ac:dyDescent="0.25">
      <c r="S392" s="57" t="s">
        <v>1222</v>
      </c>
      <c r="T392" s="56" t="s">
        <v>609</v>
      </c>
      <c r="U392" s="58">
        <v>139826.37329741058</v>
      </c>
      <c r="V392" s="59">
        <v>209314.25387729114</v>
      </c>
      <c r="X392" s="55" t="str">
        <f t="shared" ref="X392:X455" si="6">TRIM(SUBSTITUTE(S392, CHAR(160), " "))</f>
        <v>35.13</v>
      </c>
    </row>
    <row r="393" spans="19:24" x14ac:dyDescent="0.25">
      <c r="S393" s="57" t="s">
        <v>1223</v>
      </c>
      <c r="T393" s="56" t="s">
        <v>610</v>
      </c>
      <c r="U393" s="58">
        <v>94838.362068965522</v>
      </c>
      <c r="V393" s="59">
        <v>360724.33446360292</v>
      </c>
      <c r="X393" s="55" t="str">
        <f t="shared" si="6"/>
        <v>35.14</v>
      </c>
    </row>
    <row r="394" spans="19:24" x14ac:dyDescent="0.25">
      <c r="S394" s="57" t="s">
        <v>1224</v>
      </c>
      <c r="T394" s="56" t="s">
        <v>214</v>
      </c>
      <c r="U394" s="58">
        <v>153212.95143212951</v>
      </c>
      <c r="V394" s="59">
        <v>290666.3341085217</v>
      </c>
      <c r="X394" s="55" t="str">
        <f t="shared" si="6"/>
        <v>35.2</v>
      </c>
    </row>
    <row r="395" spans="19:24" x14ac:dyDescent="0.25">
      <c r="S395" s="57" t="s">
        <v>1225</v>
      </c>
      <c r="T395" s="56" t="s">
        <v>611</v>
      </c>
      <c r="U395" s="58" t="s">
        <v>77</v>
      </c>
      <c r="V395" s="59">
        <v>290344.8275862069</v>
      </c>
      <c r="X395" s="55" t="str">
        <f t="shared" si="6"/>
        <v>35.21</v>
      </c>
    </row>
    <row r="396" spans="19:24" x14ac:dyDescent="0.25">
      <c r="S396" s="57" t="s">
        <v>1226</v>
      </c>
      <c r="T396" s="56" t="s">
        <v>612</v>
      </c>
      <c r="U396" s="58">
        <v>185314.40162271805</v>
      </c>
      <c r="V396" s="59" t="s">
        <v>77</v>
      </c>
      <c r="X396" s="55" t="str">
        <f t="shared" si="6"/>
        <v>35.22</v>
      </c>
    </row>
    <row r="397" spans="19:24" x14ac:dyDescent="0.25">
      <c r="S397" s="57" t="s">
        <v>1227</v>
      </c>
      <c r="T397" s="56" t="s">
        <v>613</v>
      </c>
      <c r="U397" s="58" t="s">
        <v>77</v>
      </c>
      <c r="V397" s="59">
        <v>330494.72792317829</v>
      </c>
      <c r="X397" s="55" t="str">
        <f t="shared" si="6"/>
        <v>35.23</v>
      </c>
    </row>
    <row r="398" spans="19:24" x14ac:dyDescent="0.25">
      <c r="S398" s="57" t="s">
        <v>1228</v>
      </c>
      <c r="T398" s="56" t="s">
        <v>215</v>
      </c>
      <c r="U398" s="58">
        <v>21448.349307774228</v>
      </c>
      <c r="V398" s="59" t="s">
        <v>77</v>
      </c>
      <c r="X398" s="55" t="str">
        <f t="shared" si="6"/>
        <v>35.3</v>
      </c>
    </row>
    <row r="399" spans="19:24" x14ac:dyDescent="0.25">
      <c r="S399" s="57" t="s">
        <v>1229</v>
      </c>
      <c r="T399" s="56" t="s">
        <v>215</v>
      </c>
      <c r="U399" s="58">
        <v>21448.349307774228</v>
      </c>
      <c r="V399" s="59" t="s">
        <v>77</v>
      </c>
      <c r="X399" s="55" t="str">
        <f t="shared" si="6"/>
        <v>35.30</v>
      </c>
    </row>
    <row r="400" spans="19:24" x14ac:dyDescent="0.25">
      <c r="S400" s="57" t="s">
        <v>77</v>
      </c>
      <c r="T400" s="60" t="s">
        <v>216</v>
      </c>
      <c r="U400" s="58">
        <v>36517.954298150165</v>
      </c>
      <c r="V400" s="59">
        <v>71201.874449206851</v>
      </c>
      <c r="X400" s="55" t="str">
        <f t="shared" si="6"/>
        <v/>
      </c>
    </row>
    <row r="401" spans="19:24" x14ac:dyDescent="0.25">
      <c r="S401" s="57" t="s">
        <v>1230</v>
      </c>
      <c r="T401" s="56" t="s">
        <v>217</v>
      </c>
      <c r="U401" s="58">
        <v>36341.311781162571</v>
      </c>
      <c r="V401" s="59">
        <v>82873.696969696975</v>
      </c>
      <c r="X401" s="55" t="str">
        <f t="shared" si="6"/>
        <v>36</v>
      </c>
    </row>
    <row r="402" spans="19:24" x14ac:dyDescent="0.25">
      <c r="S402" s="57" t="s">
        <v>1231</v>
      </c>
      <c r="T402" s="56" t="s">
        <v>217</v>
      </c>
      <c r="U402" s="58">
        <v>36341.311781162571</v>
      </c>
      <c r="V402" s="59">
        <v>82873.696969696975</v>
      </c>
      <c r="X402" s="55" t="str">
        <f t="shared" si="6"/>
        <v>36.0</v>
      </c>
    </row>
    <row r="403" spans="19:24" x14ac:dyDescent="0.25">
      <c r="S403" s="57" t="s">
        <v>1232</v>
      </c>
      <c r="T403" s="56" t="s">
        <v>217</v>
      </c>
      <c r="U403" s="58">
        <v>36341.311781162571</v>
      </c>
      <c r="V403" s="59">
        <v>82873.696969696975</v>
      </c>
      <c r="X403" s="55" t="str">
        <f t="shared" si="6"/>
        <v>36.00</v>
      </c>
    </row>
    <row r="404" spans="19:24" x14ac:dyDescent="0.25">
      <c r="S404" s="57" t="s">
        <v>1233</v>
      </c>
      <c r="T404" s="56" t="s">
        <v>218</v>
      </c>
      <c r="U404" s="58">
        <v>22694.106641721235</v>
      </c>
      <c r="V404" s="59">
        <v>92810.457516339869</v>
      </c>
      <c r="X404" s="55" t="str">
        <f t="shared" si="6"/>
        <v>37</v>
      </c>
    </row>
    <row r="405" spans="19:24" x14ac:dyDescent="0.25">
      <c r="S405" s="57" t="s">
        <v>1234</v>
      </c>
      <c r="T405" s="56" t="s">
        <v>218</v>
      </c>
      <c r="U405" s="58">
        <v>22694.106641721235</v>
      </c>
      <c r="V405" s="59">
        <v>92810.457516339869</v>
      </c>
      <c r="X405" s="55" t="str">
        <f t="shared" si="6"/>
        <v>37.0</v>
      </c>
    </row>
    <row r="406" spans="19:24" x14ac:dyDescent="0.25">
      <c r="S406" s="57" t="s">
        <v>1235</v>
      </c>
      <c r="T406" s="56" t="s">
        <v>218</v>
      </c>
      <c r="U406" s="58">
        <v>22694.106641721235</v>
      </c>
      <c r="V406" s="59">
        <v>92810.457516339869</v>
      </c>
      <c r="X406" s="55" t="str">
        <f t="shared" si="6"/>
        <v>37.00</v>
      </c>
    </row>
    <row r="407" spans="19:24" x14ac:dyDescent="0.25">
      <c r="S407" s="57" t="s">
        <v>1236</v>
      </c>
      <c r="T407" s="56" t="s">
        <v>219</v>
      </c>
      <c r="U407" s="58">
        <v>38232.563537193921</v>
      </c>
      <c r="V407" s="59">
        <v>63636.36363636364</v>
      </c>
      <c r="X407" s="55" t="str">
        <f t="shared" si="6"/>
        <v>38</v>
      </c>
    </row>
    <row r="408" spans="19:24" x14ac:dyDescent="0.25">
      <c r="S408" s="57" t="s">
        <v>1237</v>
      </c>
      <c r="T408" s="56" t="s">
        <v>220</v>
      </c>
      <c r="U408" s="58">
        <v>29286.258572517145</v>
      </c>
      <c r="V408" s="59">
        <v>53672.032715700974</v>
      </c>
      <c r="X408" s="55" t="str">
        <f t="shared" si="6"/>
        <v>38.1</v>
      </c>
    </row>
    <row r="409" spans="19:24" x14ac:dyDescent="0.25">
      <c r="S409" s="57" t="s">
        <v>1238</v>
      </c>
      <c r="T409" s="56" t="s">
        <v>614</v>
      </c>
      <c r="U409" s="58">
        <v>28050.666666666668</v>
      </c>
      <c r="V409" s="59">
        <v>53973.031496062991</v>
      </c>
      <c r="X409" s="55" t="str">
        <f t="shared" si="6"/>
        <v>38.11</v>
      </c>
    </row>
    <row r="410" spans="19:24" x14ac:dyDescent="0.25">
      <c r="S410" s="57" t="s">
        <v>1239</v>
      </c>
      <c r="T410" s="56" t="s">
        <v>615</v>
      </c>
      <c r="U410" s="58">
        <v>54064.171122994652</v>
      </c>
      <c r="V410" s="59">
        <v>68682.781386433824</v>
      </c>
      <c r="X410" s="55" t="str">
        <f t="shared" si="6"/>
        <v>38.12</v>
      </c>
    </row>
    <row r="411" spans="19:24" x14ac:dyDescent="0.25">
      <c r="S411" s="57" t="s">
        <v>1240</v>
      </c>
      <c r="T411" s="56" t="s">
        <v>221</v>
      </c>
      <c r="U411" s="58">
        <v>49623.582766439911</v>
      </c>
      <c r="V411" s="59">
        <v>84178.149925735866</v>
      </c>
      <c r="X411" s="55" t="str">
        <f t="shared" si="6"/>
        <v>38.2</v>
      </c>
    </row>
    <row r="412" spans="19:24" x14ac:dyDescent="0.25">
      <c r="S412" s="57" t="s">
        <v>1241</v>
      </c>
      <c r="T412" s="56" t="s">
        <v>616</v>
      </c>
      <c r="U412" s="58">
        <v>43623.01101591187</v>
      </c>
      <c r="V412" s="59">
        <v>81545.0643776824</v>
      </c>
      <c r="X412" s="55" t="str">
        <f t="shared" si="6"/>
        <v>38.21</v>
      </c>
    </row>
    <row r="413" spans="19:24" x14ac:dyDescent="0.25">
      <c r="S413" s="57" t="s">
        <v>1242</v>
      </c>
      <c r="T413" s="56" t="s">
        <v>617</v>
      </c>
      <c r="U413" s="58">
        <v>66795.096322241676</v>
      </c>
      <c r="V413" s="59">
        <v>95876.28865979382</v>
      </c>
      <c r="X413" s="55" t="str">
        <f t="shared" si="6"/>
        <v>38.22</v>
      </c>
    </row>
    <row r="414" spans="19:24" x14ac:dyDescent="0.25">
      <c r="S414" s="57" t="s">
        <v>1243</v>
      </c>
      <c r="T414" s="56" t="s">
        <v>222</v>
      </c>
      <c r="U414" s="58">
        <v>42315.151515151512</v>
      </c>
      <c r="V414" s="59">
        <v>68085.106382978716</v>
      </c>
      <c r="X414" s="55" t="str">
        <f t="shared" si="6"/>
        <v>38.3</v>
      </c>
    </row>
    <row r="415" spans="19:24" x14ac:dyDescent="0.25">
      <c r="S415" s="57" t="s">
        <v>1244</v>
      </c>
      <c r="T415" s="56" t="s">
        <v>618</v>
      </c>
      <c r="U415" s="58">
        <v>19333.333333333332</v>
      </c>
      <c r="V415" s="59">
        <v>52912.621359223303</v>
      </c>
      <c r="X415" s="55" t="str">
        <f t="shared" si="6"/>
        <v>38.31</v>
      </c>
    </row>
    <row r="416" spans="19:24" x14ac:dyDescent="0.25">
      <c r="S416" s="57" t="s">
        <v>1245</v>
      </c>
      <c r="T416" s="56" t="s">
        <v>619</v>
      </c>
      <c r="U416" s="58">
        <v>49674.666666666664</v>
      </c>
      <c r="V416" s="59">
        <v>70149.472148714733</v>
      </c>
      <c r="X416" s="55" t="str">
        <f t="shared" si="6"/>
        <v>38.32</v>
      </c>
    </row>
    <row r="417" spans="19:24" x14ac:dyDescent="0.25">
      <c r="S417" s="57" t="s">
        <v>1246</v>
      </c>
      <c r="T417" s="56" t="s">
        <v>223</v>
      </c>
      <c r="U417" s="58">
        <v>39194.312796208527</v>
      </c>
      <c r="V417" s="59">
        <v>70000</v>
      </c>
      <c r="X417" s="55" t="str">
        <f t="shared" si="6"/>
        <v>39</v>
      </c>
    </row>
    <row r="418" spans="19:24" x14ac:dyDescent="0.25">
      <c r="S418" s="57" t="s">
        <v>1247</v>
      </c>
      <c r="T418" s="56" t="s">
        <v>223</v>
      </c>
      <c r="U418" s="58">
        <v>39194.312796208527</v>
      </c>
      <c r="V418" s="59">
        <v>70000</v>
      </c>
      <c r="X418" s="55" t="str">
        <f t="shared" si="6"/>
        <v>39.0</v>
      </c>
    </row>
    <row r="419" spans="19:24" x14ac:dyDescent="0.25">
      <c r="S419" s="57" t="s">
        <v>1248</v>
      </c>
      <c r="T419" s="56" t="s">
        <v>223</v>
      </c>
      <c r="U419" s="58">
        <v>39194.312796208527</v>
      </c>
      <c r="V419" s="59">
        <v>69975.526315789481</v>
      </c>
      <c r="X419" s="55" t="str">
        <f t="shared" si="6"/>
        <v>39.00</v>
      </c>
    </row>
    <row r="420" spans="19:24" x14ac:dyDescent="0.25">
      <c r="S420" s="57" t="s">
        <v>77</v>
      </c>
      <c r="T420" s="60" t="s">
        <v>224</v>
      </c>
      <c r="U420" s="58">
        <v>24295.346689858059</v>
      </c>
      <c r="V420" s="59">
        <v>52201.3125900011</v>
      </c>
      <c r="X420" s="55" t="str">
        <f t="shared" si="6"/>
        <v/>
      </c>
    </row>
    <row r="421" spans="19:24" x14ac:dyDescent="0.25">
      <c r="S421" s="57" t="s">
        <v>1249</v>
      </c>
      <c r="T421" s="56" t="s">
        <v>225</v>
      </c>
      <c r="U421" s="58">
        <v>23945.287115844865</v>
      </c>
      <c r="V421" s="59">
        <v>53213.148796724585</v>
      </c>
      <c r="X421" s="55" t="str">
        <f t="shared" si="6"/>
        <v>41</v>
      </c>
    </row>
    <row r="422" spans="19:24" x14ac:dyDescent="0.25">
      <c r="S422" s="57" t="s">
        <v>1250</v>
      </c>
      <c r="T422" s="56" t="s">
        <v>226</v>
      </c>
      <c r="U422" s="58">
        <v>33297.10144927536</v>
      </c>
      <c r="V422" s="59">
        <v>87514.969727575924</v>
      </c>
      <c r="X422" s="55" t="str">
        <f t="shared" si="6"/>
        <v>41.1</v>
      </c>
    </row>
    <row r="423" spans="19:24" x14ac:dyDescent="0.25">
      <c r="S423" s="57" t="s">
        <v>1251</v>
      </c>
      <c r="T423" s="56" t="s">
        <v>226</v>
      </c>
      <c r="U423" s="58">
        <v>33297.10144927536</v>
      </c>
      <c r="V423" s="59">
        <v>87514.969727575924</v>
      </c>
      <c r="X423" s="55" t="str">
        <f t="shared" si="6"/>
        <v>41.10</v>
      </c>
    </row>
    <row r="424" spans="19:24" x14ac:dyDescent="0.25">
      <c r="S424" s="57" t="s">
        <v>1252</v>
      </c>
      <c r="T424" s="56" t="s">
        <v>227</v>
      </c>
      <c r="U424" s="58">
        <v>23862.586143489869</v>
      </c>
      <c r="V424" s="59">
        <v>49226.696145025271</v>
      </c>
      <c r="X424" s="55" t="str">
        <f t="shared" si="6"/>
        <v>41.2</v>
      </c>
    </row>
    <row r="425" spans="19:24" x14ac:dyDescent="0.25">
      <c r="S425" s="57" t="s">
        <v>1253</v>
      </c>
      <c r="T425" s="56" t="s">
        <v>227</v>
      </c>
      <c r="U425" s="58">
        <v>23862.586143489869</v>
      </c>
      <c r="V425" s="59">
        <v>49226.696145025271</v>
      </c>
      <c r="X425" s="55" t="str">
        <f t="shared" si="6"/>
        <v>41.20</v>
      </c>
    </row>
    <row r="426" spans="19:24" x14ac:dyDescent="0.25">
      <c r="S426" s="57" t="s">
        <v>1254</v>
      </c>
      <c r="T426" s="56" t="s">
        <v>228</v>
      </c>
      <c r="U426" s="58">
        <v>54165.824429685243</v>
      </c>
      <c r="V426" s="59">
        <v>68276.341179087438</v>
      </c>
      <c r="X426" s="55" t="str">
        <f t="shared" si="6"/>
        <v>42</v>
      </c>
    </row>
    <row r="427" spans="19:24" x14ac:dyDescent="0.25">
      <c r="S427" s="57" t="s">
        <v>1255</v>
      </c>
      <c r="T427" s="56" t="s">
        <v>229</v>
      </c>
      <c r="U427" s="58">
        <v>56954.182731103741</v>
      </c>
      <c r="V427" s="59">
        <v>72016.802640705457</v>
      </c>
      <c r="X427" s="55" t="str">
        <f t="shared" si="6"/>
        <v>42.1</v>
      </c>
    </row>
    <row r="428" spans="19:24" x14ac:dyDescent="0.25">
      <c r="S428" s="57" t="s">
        <v>1256</v>
      </c>
      <c r="T428" s="56" t="s">
        <v>620</v>
      </c>
      <c r="U428" s="58">
        <v>56848.343443770413</v>
      </c>
      <c r="V428" s="59">
        <v>70922.506849315076</v>
      </c>
      <c r="X428" s="55" t="str">
        <f t="shared" si="6"/>
        <v>42.11</v>
      </c>
    </row>
    <row r="429" spans="19:24" x14ac:dyDescent="0.25">
      <c r="S429" s="57" t="s">
        <v>1257</v>
      </c>
      <c r="T429" s="56" t="s">
        <v>621</v>
      </c>
      <c r="U429" s="58">
        <v>62853.470437017997</v>
      </c>
      <c r="V429" s="59">
        <v>93111.111111111109</v>
      </c>
      <c r="X429" s="55" t="str">
        <f t="shared" si="6"/>
        <v>42.12</v>
      </c>
    </row>
    <row r="430" spans="19:24" x14ac:dyDescent="0.25">
      <c r="S430" s="57" t="s">
        <v>1258</v>
      </c>
      <c r="T430" s="56" t="s">
        <v>622</v>
      </c>
      <c r="U430" s="58">
        <v>33061.224489795917</v>
      </c>
      <c r="V430" s="59" t="s">
        <v>77</v>
      </c>
      <c r="X430" s="55" t="str">
        <f t="shared" si="6"/>
        <v>42.13</v>
      </c>
    </row>
    <row r="431" spans="19:24" x14ac:dyDescent="0.25">
      <c r="S431" s="57" t="s">
        <v>1259</v>
      </c>
      <c r="T431" s="56" t="s">
        <v>230</v>
      </c>
      <c r="U431" s="58">
        <v>56433.992640294389</v>
      </c>
      <c r="V431" s="59">
        <v>62472.885032537961</v>
      </c>
      <c r="X431" s="55" t="str">
        <f t="shared" si="6"/>
        <v>42.2</v>
      </c>
    </row>
    <row r="432" spans="19:24" x14ac:dyDescent="0.25">
      <c r="S432" s="57" t="s">
        <v>1260</v>
      </c>
      <c r="T432" s="56" t="s">
        <v>623</v>
      </c>
      <c r="U432" s="58">
        <v>40048.053820278714</v>
      </c>
      <c r="V432" s="59">
        <v>59500</v>
      </c>
      <c r="X432" s="55" t="str">
        <f t="shared" si="6"/>
        <v>42.21</v>
      </c>
    </row>
    <row r="433" spans="19:24" x14ac:dyDescent="0.25">
      <c r="S433" s="57" t="s">
        <v>1261</v>
      </c>
      <c r="T433" s="56" t="s">
        <v>624</v>
      </c>
      <c r="U433" s="58">
        <v>61587.30158730159</v>
      </c>
      <c r="V433" s="59">
        <v>65384.615384615383</v>
      </c>
      <c r="X433" s="55" t="str">
        <f t="shared" si="6"/>
        <v>42.22</v>
      </c>
    </row>
    <row r="434" spans="19:24" x14ac:dyDescent="0.25">
      <c r="S434" s="57" t="s">
        <v>1262</v>
      </c>
      <c r="T434" s="56" t="s">
        <v>231</v>
      </c>
      <c r="U434" s="58">
        <v>47697.008274984088</v>
      </c>
      <c r="V434" s="59">
        <v>65891.472868217053</v>
      </c>
      <c r="X434" s="55" t="str">
        <f t="shared" si="6"/>
        <v>42.9</v>
      </c>
    </row>
    <row r="435" spans="19:24" x14ac:dyDescent="0.25">
      <c r="S435" s="57" t="s">
        <v>1263</v>
      </c>
      <c r="T435" s="56" t="s">
        <v>625</v>
      </c>
      <c r="U435" s="58">
        <v>46951.788491446343</v>
      </c>
      <c r="V435" s="59" t="s">
        <v>77</v>
      </c>
      <c r="X435" s="55" t="str">
        <f t="shared" si="6"/>
        <v>42.91</v>
      </c>
    </row>
    <row r="436" spans="19:24" x14ac:dyDescent="0.25">
      <c r="S436" s="57" t="s">
        <v>1264</v>
      </c>
      <c r="T436" s="56" t="s">
        <v>626</v>
      </c>
      <c r="U436" s="58">
        <v>47842.898462475263</v>
      </c>
      <c r="V436" s="59">
        <v>60000</v>
      </c>
      <c r="X436" s="55" t="str">
        <f t="shared" si="6"/>
        <v>42.99</v>
      </c>
    </row>
    <row r="437" spans="19:24" x14ac:dyDescent="0.25">
      <c r="S437" s="57" t="s">
        <v>1265</v>
      </c>
      <c r="T437" s="56" t="s">
        <v>232</v>
      </c>
      <c r="U437" s="58">
        <v>15859.508373569057</v>
      </c>
      <c r="V437" s="59">
        <v>48898.106654861796</v>
      </c>
      <c r="X437" s="55" t="str">
        <f t="shared" si="6"/>
        <v>43</v>
      </c>
    </row>
    <row r="438" spans="19:24" x14ac:dyDescent="0.25">
      <c r="S438" s="57" t="s">
        <v>1266</v>
      </c>
      <c r="T438" s="56" t="s">
        <v>233</v>
      </c>
      <c r="U438" s="58">
        <v>21772.623381020909</v>
      </c>
      <c r="V438" s="59">
        <v>50000</v>
      </c>
      <c r="X438" s="55" t="str">
        <f t="shared" si="6"/>
        <v>43.1</v>
      </c>
    </row>
    <row r="439" spans="19:24" x14ac:dyDescent="0.25">
      <c r="S439" s="57" t="s">
        <v>1267</v>
      </c>
      <c r="T439" s="56" t="s">
        <v>627</v>
      </c>
      <c r="U439" s="58">
        <v>20528.662420382163</v>
      </c>
      <c r="V439" s="59">
        <v>51810.099009900987</v>
      </c>
      <c r="X439" s="55" t="str">
        <f t="shared" si="6"/>
        <v>43.11</v>
      </c>
    </row>
    <row r="440" spans="19:24" x14ac:dyDescent="0.25">
      <c r="S440" s="57" t="s">
        <v>1268</v>
      </c>
      <c r="T440" s="56" t="s">
        <v>628</v>
      </c>
      <c r="U440" s="58">
        <v>21748.265808786568</v>
      </c>
      <c r="V440" s="59">
        <v>47349.452678001748</v>
      </c>
      <c r="X440" s="55" t="str">
        <f t="shared" si="6"/>
        <v>43.12</v>
      </c>
    </row>
    <row r="441" spans="19:24" x14ac:dyDescent="0.25">
      <c r="S441" s="57" t="s">
        <v>1269</v>
      </c>
      <c r="T441" s="56" t="s">
        <v>629</v>
      </c>
      <c r="U441" s="58">
        <v>29189.18918918919</v>
      </c>
      <c r="V441" s="59">
        <v>64800</v>
      </c>
      <c r="X441" s="55" t="str">
        <f t="shared" si="6"/>
        <v>43.13</v>
      </c>
    </row>
    <row r="442" spans="19:24" x14ac:dyDescent="0.25">
      <c r="S442" s="57" t="s">
        <v>1270</v>
      </c>
      <c r="T442" s="56" t="s">
        <v>234</v>
      </c>
      <c r="U442" s="58">
        <v>14999.231326730063</v>
      </c>
      <c r="V442" s="59">
        <v>53998.67385049694</v>
      </c>
      <c r="X442" s="55" t="str">
        <f t="shared" si="6"/>
        <v>43.2</v>
      </c>
    </row>
    <row r="443" spans="19:24" x14ac:dyDescent="0.25">
      <c r="S443" s="57" t="s">
        <v>1271</v>
      </c>
      <c r="T443" s="56" t="s">
        <v>630</v>
      </c>
      <c r="U443" s="58">
        <v>16204.041992322989</v>
      </c>
      <c r="V443" s="59">
        <v>55555.555555555555</v>
      </c>
      <c r="X443" s="55" t="str">
        <f t="shared" si="6"/>
        <v>43.21</v>
      </c>
    </row>
    <row r="444" spans="19:24" x14ac:dyDescent="0.25">
      <c r="S444" s="57" t="s">
        <v>1272</v>
      </c>
      <c r="T444" s="56" t="s">
        <v>631</v>
      </c>
      <c r="U444" s="58">
        <v>12249.38589308691</v>
      </c>
      <c r="V444" s="59">
        <v>53333.333333333336</v>
      </c>
      <c r="X444" s="55" t="str">
        <f t="shared" si="6"/>
        <v>43.22</v>
      </c>
    </row>
    <row r="445" spans="19:24" x14ac:dyDescent="0.25">
      <c r="S445" s="57" t="s">
        <v>1273</v>
      </c>
      <c r="T445" s="56" t="s">
        <v>632</v>
      </c>
      <c r="U445" s="58">
        <v>18078.39107457428</v>
      </c>
      <c r="V445" s="59">
        <v>55597.008191576169</v>
      </c>
      <c r="X445" s="55" t="str">
        <f t="shared" si="6"/>
        <v>43.29</v>
      </c>
    </row>
    <row r="446" spans="19:24" x14ac:dyDescent="0.25">
      <c r="S446" s="57" t="s">
        <v>1274</v>
      </c>
      <c r="T446" s="56" t="s">
        <v>235</v>
      </c>
      <c r="U446" s="58">
        <v>10997.169605922056</v>
      </c>
      <c r="V446" s="59" t="s">
        <v>77</v>
      </c>
      <c r="X446" s="55" t="str">
        <f t="shared" si="6"/>
        <v>43.3</v>
      </c>
    </row>
    <row r="447" spans="19:24" x14ac:dyDescent="0.25">
      <c r="S447" s="57" t="s">
        <v>1275</v>
      </c>
      <c r="T447" s="56" t="s">
        <v>633</v>
      </c>
      <c r="U447" s="58">
        <v>12916.201117318436</v>
      </c>
      <c r="V447" s="59">
        <v>38461.538461538461</v>
      </c>
      <c r="X447" s="55" t="str">
        <f t="shared" si="6"/>
        <v>43.31</v>
      </c>
    </row>
    <row r="448" spans="19:24" x14ac:dyDescent="0.25">
      <c r="S448" s="57" t="s">
        <v>1276</v>
      </c>
      <c r="T448" s="56" t="s">
        <v>634</v>
      </c>
      <c r="U448" s="58">
        <v>10104.813269563447</v>
      </c>
      <c r="V448" s="59" t="s">
        <v>77</v>
      </c>
      <c r="X448" s="55" t="str">
        <f t="shared" si="6"/>
        <v>43.32</v>
      </c>
    </row>
    <row r="449" spans="19:24" x14ac:dyDescent="0.25">
      <c r="S449" s="57" t="s">
        <v>1277</v>
      </c>
      <c r="T449" s="56" t="s">
        <v>635</v>
      </c>
      <c r="U449" s="58">
        <v>11301.166247427396</v>
      </c>
      <c r="V449" s="59">
        <v>39757.764325250544</v>
      </c>
      <c r="X449" s="55" t="str">
        <f t="shared" si="6"/>
        <v>43.33</v>
      </c>
    </row>
    <row r="450" spans="19:24" x14ac:dyDescent="0.25">
      <c r="S450" s="57" t="s">
        <v>1278</v>
      </c>
      <c r="T450" s="56" t="s">
        <v>636</v>
      </c>
      <c r="U450" s="58">
        <v>11571.164510166358</v>
      </c>
      <c r="V450" s="59" t="s">
        <v>77</v>
      </c>
      <c r="X450" s="55" t="str">
        <f t="shared" si="6"/>
        <v>43.34</v>
      </c>
    </row>
    <row r="451" spans="19:24" x14ac:dyDescent="0.25">
      <c r="S451" s="57" t="s">
        <v>1279</v>
      </c>
      <c r="T451" s="56" t="s">
        <v>637</v>
      </c>
      <c r="U451" s="58">
        <v>11572.265625</v>
      </c>
      <c r="V451" s="59">
        <v>36146.496815286628</v>
      </c>
      <c r="X451" s="55" t="str">
        <f t="shared" si="6"/>
        <v>43.39</v>
      </c>
    </row>
    <row r="452" spans="19:24" x14ac:dyDescent="0.25">
      <c r="S452" s="57" t="s">
        <v>1280</v>
      </c>
      <c r="T452" s="56" t="s">
        <v>236</v>
      </c>
      <c r="U452" s="58">
        <v>21199.235232067509</v>
      </c>
      <c r="V452" s="59">
        <v>52296.425171319854</v>
      </c>
      <c r="X452" s="55" t="str">
        <f t="shared" si="6"/>
        <v>43.9</v>
      </c>
    </row>
    <row r="453" spans="19:24" x14ac:dyDescent="0.25">
      <c r="S453" s="57" t="s">
        <v>1281</v>
      </c>
      <c r="T453" s="56" t="s">
        <v>638</v>
      </c>
      <c r="U453" s="58">
        <v>10171.428571428571</v>
      </c>
      <c r="V453" s="59">
        <v>55370.719469185009</v>
      </c>
      <c r="X453" s="55" t="str">
        <f t="shared" si="6"/>
        <v>43.91</v>
      </c>
    </row>
    <row r="454" spans="19:24" x14ac:dyDescent="0.25">
      <c r="S454" s="57" t="s">
        <v>1282</v>
      </c>
      <c r="T454" s="56" t="s">
        <v>639</v>
      </c>
      <c r="U454" s="58">
        <v>21594.618589086935</v>
      </c>
      <c r="V454" s="59">
        <v>50963.935581251979</v>
      </c>
      <c r="X454" s="55" t="str">
        <f t="shared" si="6"/>
        <v>43.99</v>
      </c>
    </row>
    <row r="455" spans="19:24" x14ac:dyDescent="0.25">
      <c r="S455" s="57" t="s">
        <v>77</v>
      </c>
      <c r="T455" s="57"/>
      <c r="U455" s="58">
        <v>26081.20047957086</v>
      </c>
      <c r="V455" s="59">
        <v>58656.708731545514</v>
      </c>
      <c r="X455" s="55" t="str">
        <f t="shared" si="6"/>
        <v/>
      </c>
    </row>
    <row r="456" spans="19:24" x14ac:dyDescent="0.25">
      <c r="S456" s="57" t="s">
        <v>77</v>
      </c>
      <c r="T456" s="60" t="s">
        <v>237</v>
      </c>
      <c r="U456" s="58">
        <v>24455.620695163325</v>
      </c>
      <c r="V456" s="59">
        <v>52880.484139545304</v>
      </c>
      <c r="X456" s="55" t="str">
        <f t="shared" ref="X456:X519" si="7">TRIM(SUBSTITUTE(S456, CHAR(160), " "))</f>
        <v/>
      </c>
    </row>
    <row r="457" spans="19:24" x14ac:dyDescent="0.25">
      <c r="S457" s="57" t="s">
        <v>1283</v>
      </c>
      <c r="T457" s="56" t="s">
        <v>238</v>
      </c>
      <c r="U457" s="58">
        <v>21052.056401098169</v>
      </c>
      <c r="V457" s="59">
        <v>56484.656278147238</v>
      </c>
      <c r="X457" s="55" t="str">
        <f t="shared" si="7"/>
        <v>45</v>
      </c>
    </row>
    <row r="458" spans="19:24" x14ac:dyDescent="0.25">
      <c r="S458" s="57" t="s">
        <v>1284</v>
      </c>
      <c r="T458" s="56" t="s">
        <v>239</v>
      </c>
      <c r="U458" s="58">
        <v>52250.850753524552</v>
      </c>
      <c r="V458" s="59">
        <v>79654.6538459945</v>
      </c>
      <c r="X458" s="55" t="str">
        <f t="shared" si="7"/>
        <v>45.1</v>
      </c>
    </row>
    <row r="459" spans="19:24" x14ac:dyDescent="0.25">
      <c r="S459" s="57" t="s">
        <v>1285</v>
      </c>
      <c r="T459" s="56" t="s">
        <v>640</v>
      </c>
      <c r="U459" s="58">
        <v>52416.965538749413</v>
      </c>
      <c r="V459" s="59">
        <v>77646.055385600106</v>
      </c>
      <c r="X459" s="55" t="str">
        <f t="shared" si="7"/>
        <v>45.11</v>
      </c>
    </row>
    <row r="460" spans="19:24" x14ac:dyDescent="0.25">
      <c r="S460" s="57" t="s">
        <v>1286</v>
      </c>
      <c r="T460" s="56" t="s">
        <v>641</v>
      </c>
      <c r="U460" s="58">
        <v>50902.733630006354</v>
      </c>
      <c r="V460" s="59">
        <v>101213.64336060925</v>
      </c>
      <c r="X460" s="55" t="str">
        <f t="shared" si="7"/>
        <v>45.19</v>
      </c>
    </row>
    <row r="461" spans="19:24" x14ac:dyDescent="0.25">
      <c r="S461" s="57" t="s">
        <v>1287</v>
      </c>
      <c r="T461" s="56" t="s">
        <v>240</v>
      </c>
      <c r="U461" s="58">
        <v>8315.377932232841</v>
      </c>
      <c r="V461" s="59">
        <v>35250.713650697857</v>
      </c>
      <c r="X461" s="55" t="str">
        <f t="shared" si="7"/>
        <v>45.2</v>
      </c>
    </row>
    <row r="462" spans="19:24" x14ac:dyDescent="0.25">
      <c r="S462" s="57" t="s">
        <v>1288</v>
      </c>
      <c r="T462" s="56" t="s">
        <v>240</v>
      </c>
      <c r="U462" s="58">
        <v>8315.377932232841</v>
      </c>
      <c r="V462" s="59">
        <v>35250.713650697857</v>
      </c>
      <c r="X462" s="55" t="str">
        <f t="shared" si="7"/>
        <v>45.20</v>
      </c>
    </row>
    <row r="463" spans="19:24" x14ac:dyDescent="0.25">
      <c r="S463" s="57" t="s">
        <v>1289</v>
      </c>
      <c r="T463" s="56" t="s">
        <v>241</v>
      </c>
      <c r="U463" s="58">
        <v>20507.952043063371</v>
      </c>
      <c r="V463" s="59">
        <v>54331.71875</v>
      </c>
      <c r="X463" s="55" t="str">
        <f t="shared" si="7"/>
        <v>45.3</v>
      </c>
    </row>
    <row r="464" spans="19:24" x14ac:dyDescent="0.25">
      <c r="S464" s="57" t="s">
        <v>1290</v>
      </c>
      <c r="T464" s="56" t="s">
        <v>642</v>
      </c>
      <c r="U464" s="58">
        <v>27114.408734430264</v>
      </c>
      <c r="V464" s="59" t="s">
        <v>77</v>
      </c>
      <c r="X464" s="55" t="str">
        <f t="shared" si="7"/>
        <v>45.31</v>
      </c>
    </row>
    <row r="465" spans="19:24" x14ac:dyDescent="0.25">
      <c r="S465" s="57" t="s">
        <v>1291</v>
      </c>
      <c r="T465" s="56" t="s">
        <v>643</v>
      </c>
      <c r="U465" s="58">
        <v>8940.63804011307</v>
      </c>
      <c r="V465" s="59">
        <v>36639.450187969924</v>
      </c>
      <c r="X465" s="55" t="str">
        <f t="shared" si="7"/>
        <v>45.32</v>
      </c>
    </row>
    <row r="466" spans="19:24" x14ac:dyDescent="0.25">
      <c r="S466" s="57" t="s">
        <v>1292</v>
      </c>
      <c r="T466" s="56" t="s">
        <v>242</v>
      </c>
      <c r="U466" s="58">
        <v>21350.970017636686</v>
      </c>
      <c r="V466" s="59">
        <v>44128.440366972478</v>
      </c>
      <c r="X466" s="55" t="str">
        <f t="shared" si="7"/>
        <v>45.4</v>
      </c>
    </row>
    <row r="467" spans="19:24" x14ac:dyDescent="0.25">
      <c r="S467" s="57" t="s">
        <v>1293</v>
      </c>
      <c r="T467" s="56" t="s">
        <v>242</v>
      </c>
      <c r="U467" s="58">
        <v>21350.970017636686</v>
      </c>
      <c r="V467" s="59">
        <v>44128.440366972478</v>
      </c>
      <c r="X467" s="55" t="str">
        <f t="shared" si="7"/>
        <v>45.40</v>
      </c>
    </row>
    <row r="468" spans="19:24" x14ac:dyDescent="0.25">
      <c r="S468" s="57" t="s">
        <v>1294</v>
      </c>
      <c r="T468" s="56" t="s">
        <v>243</v>
      </c>
      <c r="U468" s="58">
        <v>41141.651434938067</v>
      </c>
      <c r="V468" s="59">
        <v>80069.873786339856</v>
      </c>
      <c r="X468" s="55" t="str">
        <f t="shared" si="7"/>
        <v>46</v>
      </c>
    </row>
    <row r="469" spans="19:24" x14ac:dyDescent="0.25">
      <c r="S469" s="57" t="s">
        <v>1295</v>
      </c>
      <c r="T469" s="56" t="s">
        <v>244</v>
      </c>
      <c r="U469" s="58">
        <v>33719.408194835589</v>
      </c>
      <c r="V469" s="59" t="s">
        <v>77</v>
      </c>
      <c r="X469" s="55" t="str">
        <f t="shared" si="7"/>
        <v>46.1</v>
      </c>
    </row>
    <row r="470" spans="19:24" x14ac:dyDescent="0.25">
      <c r="S470" s="57" t="s">
        <v>1296</v>
      </c>
      <c r="T470" s="56" t="s">
        <v>644</v>
      </c>
      <c r="U470" s="58">
        <v>36531.791907514453</v>
      </c>
      <c r="V470" s="59" t="s">
        <v>77</v>
      </c>
      <c r="X470" s="55" t="str">
        <f t="shared" si="7"/>
        <v>46.11</v>
      </c>
    </row>
    <row r="471" spans="19:24" x14ac:dyDescent="0.25">
      <c r="S471" s="57" t="s">
        <v>1297</v>
      </c>
      <c r="T471" s="56" t="s">
        <v>645</v>
      </c>
      <c r="U471" s="58">
        <v>33572.016460905346</v>
      </c>
      <c r="V471" s="59" t="s">
        <v>77</v>
      </c>
      <c r="X471" s="55" t="str">
        <f t="shared" si="7"/>
        <v>46.12</v>
      </c>
    </row>
    <row r="472" spans="19:24" x14ac:dyDescent="0.25">
      <c r="S472" s="57" t="s">
        <v>1298</v>
      </c>
      <c r="T472" s="56" t="s">
        <v>646</v>
      </c>
      <c r="U472" s="58">
        <v>25555.555555555555</v>
      </c>
      <c r="V472" s="59">
        <v>57142.6</v>
      </c>
      <c r="X472" s="55" t="str">
        <f t="shared" si="7"/>
        <v>46.13</v>
      </c>
    </row>
    <row r="473" spans="19:24" x14ac:dyDescent="0.25">
      <c r="S473" s="57" t="s">
        <v>1299</v>
      </c>
      <c r="T473" s="56" t="s">
        <v>647</v>
      </c>
      <c r="U473" s="58">
        <v>30034.507999581721</v>
      </c>
      <c r="V473" s="59">
        <v>83673.469387755104</v>
      </c>
      <c r="X473" s="55" t="str">
        <f t="shared" si="7"/>
        <v>46.14</v>
      </c>
    </row>
    <row r="474" spans="19:24" x14ac:dyDescent="0.25">
      <c r="S474" s="57" t="s">
        <v>1300</v>
      </c>
      <c r="T474" s="56" t="s">
        <v>648</v>
      </c>
      <c r="U474" s="58">
        <v>22294.117647058825</v>
      </c>
      <c r="V474" s="59">
        <v>57648.6</v>
      </c>
      <c r="X474" s="55" t="str">
        <f t="shared" si="7"/>
        <v>46.15</v>
      </c>
    </row>
    <row r="475" spans="19:24" x14ac:dyDescent="0.25">
      <c r="S475" s="57" t="s">
        <v>1301</v>
      </c>
      <c r="T475" s="56" t="s">
        <v>649</v>
      </c>
      <c r="U475" s="58">
        <v>22891.113892365458</v>
      </c>
      <c r="V475" s="59">
        <v>54481.2</v>
      </c>
      <c r="X475" s="55" t="str">
        <f t="shared" si="7"/>
        <v>46.16</v>
      </c>
    </row>
    <row r="476" spans="19:24" x14ac:dyDescent="0.25">
      <c r="S476" s="57" t="s">
        <v>1302</v>
      </c>
      <c r="T476" s="56" t="s">
        <v>650</v>
      </c>
      <c r="U476" s="58">
        <v>37260.147601476012</v>
      </c>
      <c r="V476" s="59">
        <v>58394.160583941608</v>
      </c>
      <c r="X476" s="55" t="str">
        <f t="shared" si="7"/>
        <v>46.17</v>
      </c>
    </row>
    <row r="477" spans="19:24" x14ac:dyDescent="0.25">
      <c r="S477" s="57" t="s">
        <v>1303</v>
      </c>
      <c r="T477" s="56" t="s">
        <v>651</v>
      </c>
      <c r="U477" s="58">
        <v>47931.034482758623</v>
      </c>
      <c r="V477" s="59" t="s">
        <v>77</v>
      </c>
      <c r="X477" s="55" t="str">
        <f t="shared" si="7"/>
        <v>46.18</v>
      </c>
    </row>
    <row r="478" spans="19:24" x14ac:dyDescent="0.25">
      <c r="S478" s="57" t="s">
        <v>1304</v>
      </c>
      <c r="T478" s="56" t="s">
        <v>652</v>
      </c>
      <c r="U478" s="58">
        <v>32299.848942598186</v>
      </c>
      <c r="V478" s="59" t="s">
        <v>77</v>
      </c>
      <c r="X478" s="55" t="str">
        <f t="shared" si="7"/>
        <v>46.19</v>
      </c>
    </row>
    <row r="479" spans="19:24" x14ac:dyDescent="0.25">
      <c r="S479" s="57" t="s">
        <v>1305</v>
      </c>
      <c r="T479" s="56" t="s">
        <v>245</v>
      </c>
      <c r="U479" s="58">
        <v>31896.392229417208</v>
      </c>
      <c r="V479" s="59" t="s">
        <v>77</v>
      </c>
      <c r="X479" s="55" t="str">
        <f t="shared" si="7"/>
        <v>46.2</v>
      </c>
    </row>
    <row r="480" spans="19:24" x14ac:dyDescent="0.25">
      <c r="S480" s="57" t="s">
        <v>1306</v>
      </c>
      <c r="T480" s="56" t="s">
        <v>653</v>
      </c>
      <c r="U480" s="58">
        <v>35573.030208657736</v>
      </c>
      <c r="V480" s="59">
        <v>72727.272727272721</v>
      </c>
      <c r="X480" s="55" t="str">
        <f t="shared" si="7"/>
        <v>46.21</v>
      </c>
    </row>
    <row r="481" spans="19:24" x14ac:dyDescent="0.25">
      <c r="S481" s="57" t="s">
        <v>1307</v>
      </c>
      <c r="T481" s="56" t="s">
        <v>654</v>
      </c>
      <c r="U481" s="58">
        <v>22549.162418062635</v>
      </c>
      <c r="V481" s="59">
        <v>57142.857142857145</v>
      </c>
      <c r="X481" s="55" t="str">
        <f t="shared" si="7"/>
        <v>46.22</v>
      </c>
    </row>
    <row r="482" spans="19:24" x14ac:dyDescent="0.25">
      <c r="S482" s="57" t="s">
        <v>1308</v>
      </c>
      <c r="T482" s="56" t="s">
        <v>655</v>
      </c>
      <c r="U482" s="58">
        <v>20432.432432432433</v>
      </c>
      <c r="V482" s="59">
        <v>77250</v>
      </c>
      <c r="X482" s="55" t="str">
        <f t="shared" si="7"/>
        <v>46.23</v>
      </c>
    </row>
    <row r="483" spans="19:24" x14ac:dyDescent="0.25">
      <c r="S483" s="57" t="s">
        <v>1309</v>
      </c>
      <c r="T483" s="56" t="s">
        <v>656</v>
      </c>
      <c r="U483" s="58">
        <v>17080.536912751679</v>
      </c>
      <c r="V483" s="59">
        <v>52000</v>
      </c>
      <c r="X483" s="55" t="str">
        <f t="shared" si="7"/>
        <v>46.24</v>
      </c>
    </row>
    <row r="484" spans="19:24" x14ac:dyDescent="0.25">
      <c r="S484" s="57" t="s">
        <v>1310</v>
      </c>
      <c r="T484" s="56" t="s">
        <v>246</v>
      </c>
      <c r="U484" s="58">
        <v>31935.561529510895</v>
      </c>
      <c r="V484" s="59">
        <v>64168.094946902427</v>
      </c>
      <c r="X484" s="55" t="str">
        <f t="shared" si="7"/>
        <v>46.3</v>
      </c>
    </row>
    <row r="485" spans="19:24" x14ac:dyDescent="0.25">
      <c r="S485" s="57" t="s">
        <v>1311</v>
      </c>
      <c r="T485" s="56" t="s">
        <v>657</v>
      </c>
      <c r="U485" s="58">
        <v>27656.773299457211</v>
      </c>
      <c r="V485" s="59" t="s">
        <v>77</v>
      </c>
      <c r="X485" s="55" t="str">
        <f t="shared" si="7"/>
        <v>46.31</v>
      </c>
    </row>
    <row r="486" spans="19:24" x14ac:dyDescent="0.25">
      <c r="S486" s="57" t="s">
        <v>1312</v>
      </c>
      <c r="T486" s="56" t="s">
        <v>658</v>
      </c>
      <c r="U486" s="58">
        <v>28709.82276960048</v>
      </c>
      <c r="V486" s="59">
        <v>54556.491689475377</v>
      </c>
      <c r="X486" s="55" t="str">
        <f t="shared" si="7"/>
        <v>46.32</v>
      </c>
    </row>
    <row r="487" spans="19:24" x14ac:dyDescent="0.25">
      <c r="S487" s="57" t="s">
        <v>1313</v>
      </c>
      <c r="T487" s="56" t="s">
        <v>659</v>
      </c>
      <c r="U487" s="58">
        <v>38256.921048776916</v>
      </c>
      <c r="V487" s="59">
        <v>83908.045977011498</v>
      </c>
      <c r="X487" s="55" t="str">
        <f t="shared" si="7"/>
        <v>46.33</v>
      </c>
    </row>
    <row r="488" spans="19:24" x14ac:dyDescent="0.25">
      <c r="S488" s="57" t="s">
        <v>1314</v>
      </c>
      <c r="T488" s="56" t="s">
        <v>660</v>
      </c>
      <c r="U488" s="58">
        <v>31277.711964799459</v>
      </c>
      <c r="V488" s="59">
        <v>69257.695206919961</v>
      </c>
      <c r="X488" s="55" t="str">
        <f t="shared" si="7"/>
        <v>46.34</v>
      </c>
    </row>
    <row r="489" spans="19:24" x14ac:dyDescent="0.25">
      <c r="S489" s="57" t="s">
        <v>1315</v>
      </c>
      <c r="T489" s="56" t="s">
        <v>661</v>
      </c>
      <c r="U489" s="58">
        <v>38013.84083044983</v>
      </c>
      <c r="V489" s="59">
        <v>131348.95781390247</v>
      </c>
      <c r="X489" s="55" t="str">
        <f t="shared" si="7"/>
        <v>46.35</v>
      </c>
    </row>
    <row r="490" spans="19:24" x14ac:dyDescent="0.25">
      <c r="S490" s="57" t="s">
        <v>1316</v>
      </c>
      <c r="T490" s="56" t="s">
        <v>662</v>
      </c>
      <c r="U490" s="58">
        <v>30719.298245614034</v>
      </c>
      <c r="V490" s="59" t="s">
        <v>77</v>
      </c>
      <c r="X490" s="55" t="str">
        <f t="shared" si="7"/>
        <v>46.36</v>
      </c>
    </row>
    <row r="491" spans="19:24" x14ac:dyDescent="0.25">
      <c r="S491" s="57" t="s">
        <v>1317</v>
      </c>
      <c r="T491" s="56" t="s">
        <v>663</v>
      </c>
      <c r="U491" s="58">
        <v>38476.585655008894</v>
      </c>
      <c r="V491" s="59">
        <v>68039.833333333328</v>
      </c>
      <c r="X491" s="55" t="str">
        <f t="shared" si="7"/>
        <v>46.37</v>
      </c>
    </row>
    <row r="492" spans="19:24" x14ac:dyDescent="0.25">
      <c r="S492" s="57" t="s">
        <v>1318</v>
      </c>
      <c r="T492" s="56" t="s">
        <v>664</v>
      </c>
      <c r="U492" s="58">
        <v>33008.820377545133</v>
      </c>
      <c r="V492" s="59">
        <v>71428.571428571435</v>
      </c>
      <c r="X492" s="55" t="str">
        <f t="shared" si="7"/>
        <v>46.38</v>
      </c>
    </row>
    <row r="493" spans="19:24" x14ac:dyDescent="0.25">
      <c r="S493" s="57" t="s">
        <v>1319</v>
      </c>
      <c r="T493" s="56" t="s">
        <v>665</v>
      </c>
      <c r="U493" s="58">
        <v>33458.149779735686</v>
      </c>
      <c r="V493" s="59">
        <v>62000</v>
      </c>
      <c r="X493" s="55" t="str">
        <f t="shared" si="7"/>
        <v>46.39</v>
      </c>
    </row>
    <row r="494" spans="19:24" x14ac:dyDescent="0.25">
      <c r="S494" s="57" t="s">
        <v>1320</v>
      </c>
      <c r="T494" s="56" t="s">
        <v>247</v>
      </c>
      <c r="U494" s="58">
        <v>48936.315287058504</v>
      </c>
      <c r="V494" s="59">
        <v>94598.302988240699</v>
      </c>
      <c r="X494" s="55" t="str">
        <f t="shared" si="7"/>
        <v>46.4</v>
      </c>
    </row>
    <row r="495" spans="19:24" x14ac:dyDescent="0.25">
      <c r="S495" s="57" t="s">
        <v>1321</v>
      </c>
      <c r="T495" s="56" t="s">
        <v>666</v>
      </c>
      <c r="U495" s="58">
        <v>32681.890600106213</v>
      </c>
      <c r="V495" s="59">
        <v>45999.218013293772</v>
      </c>
      <c r="X495" s="55" t="str">
        <f t="shared" si="7"/>
        <v>46.41</v>
      </c>
    </row>
    <row r="496" spans="19:24" x14ac:dyDescent="0.25">
      <c r="S496" s="57" t="s">
        <v>1322</v>
      </c>
      <c r="T496" s="56" t="s">
        <v>667</v>
      </c>
      <c r="U496" s="58">
        <v>36963.327370304112</v>
      </c>
      <c r="V496" s="59">
        <v>94285.71428571429</v>
      </c>
      <c r="X496" s="55" t="str">
        <f t="shared" si="7"/>
        <v>46.42</v>
      </c>
    </row>
    <row r="497" spans="19:24" x14ac:dyDescent="0.25">
      <c r="S497" s="57" t="s">
        <v>1323</v>
      </c>
      <c r="T497" s="56" t="s">
        <v>668</v>
      </c>
      <c r="U497" s="58">
        <v>51839.34276586034</v>
      </c>
      <c r="V497" s="59">
        <v>88888.888888888891</v>
      </c>
      <c r="X497" s="55" t="str">
        <f t="shared" si="7"/>
        <v>46.43</v>
      </c>
    </row>
    <row r="498" spans="19:24" x14ac:dyDescent="0.25">
      <c r="S498" s="57" t="s">
        <v>1324</v>
      </c>
      <c r="T498" s="56" t="s">
        <v>669</v>
      </c>
      <c r="U498" s="58">
        <v>51684.804514308744</v>
      </c>
      <c r="V498" s="59">
        <v>82474.226804123711</v>
      </c>
      <c r="X498" s="55" t="str">
        <f t="shared" si="7"/>
        <v>46.44</v>
      </c>
    </row>
    <row r="499" spans="19:24" x14ac:dyDescent="0.25">
      <c r="S499" s="57" t="s">
        <v>1325</v>
      </c>
      <c r="T499" s="56" t="s">
        <v>670</v>
      </c>
      <c r="U499" s="58">
        <v>48853.302356455359</v>
      </c>
      <c r="V499" s="59">
        <v>80881.21184111308</v>
      </c>
      <c r="X499" s="55" t="str">
        <f t="shared" si="7"/>
        <v>46.45</v>
      </c>
    </row>
    <row r="500" spans="19:24" x14ac:dyDescent="0.25">
      <c r="S500" s="57" t="s">
        <v>1326</v>
      </c>
      <c r="T500" s="56" t="s">
        <v>671</v>
      </c>
      <c r="U500" s="58">
        <v>68913.494157557478</v>
      </c>
      <c r="V500" s="59">
        <v>117168.57735478895</v>
      </c>
      <c r="X500" s="55" t="str">
        <f t="shared" si="7"/>
        <v>46.46</v>
      </c>
    </row>
    <row r="501" spans="19:24" x14ac:dyDescent="0.25">
      <c r="S501" s="57" t="s">
        <v>1327</v>
      </c>
      <c r="T501" s="56" t="s">
        <v>672</v>
      </c>
      <c r="U501" s="58">
        <v>35213.369770863988</v>
      </c>
      <c r="V501" s="59" t="s">
        <v>77</v>
      </c>
      <c r="X501" s="55" t="str">
        <f t="shared" si="7"/>
        <v>46.47</v>
      </c>
    </row>
    <row r="502" spans="19:24" x14ac:dyDescent="0.25">
      <c r="S502" s="57" t="s">
        <v>1328</v>
      </c>
      <c r="T502" s="56" t="s">
        <v>673</v>
      </c>
      <c r="U502" s="58">
        <v>35915.399867812295</v>
      </c>
      <c r="V502" s="59" t="s">
        <v>77</v>
      </c>
      <c r="X502" s="55" t="str">
        <f t="shared" si="7"/>
        <v>46.48</v>
      </c>
    </row>
    <row r="503" spans="19:24" x14ac:dyDescent="0.25">
      <c r="S503" s="57" t="s">
        <v>1329</v>
      </c>
      <c r="T503" s="56" t="s">
        <v>674</v>
      </c>
      <c r="U503" s="58">
        <v>35720.609197989346</v>
      </c>
      <c r="V503" s="59">
        <v>87124.5378365535</v>
      </c>
      <c r="X503" s="55" t="str">
        <f t="shared" si="7"/>
        <v>46.49</v>
      </c>
    </row>
    <row r="504" spans="19:24" x14ac:dyDescent="0.25">
      <c r="S504" s="57" t="s">
        <v>1330</v>
      </c>
      <c r="T504" s="56" t="s">
        <v>248</v>
      </c>
      <c r="U504" s="58">
        <v>58343.905946037383</v>
      </c>
      <c r="V504" s="59">
        <v>106621.43636363637</v>
      </c>
      <c r="X504" s="55" t="str">
        <f t="shared" si="7"/>
        <v>46.5</v>
      </c>
    </row>
    <row r="505" spans="19:24" x14ac:dyDescent="0.25">
      <c r="S505" s="57" t="s">
        <v>1331</v>
      </c>
      <c r="T505" s="56" t="s">
        <v>675</v>
      </c>
      <c r="U505" s="58">
        <v>58587.137194732131</v>
      </c>
      <c r="V505" s="59">
        <v>96777.469626536884</v>
      </c>
      <c r="X505" s="55" t="str">
        <f t="shared" si="7"/>
        <v>46.51</v>
      </c>
    </row>
    <row r="506" spans="19:24" x14ac:dyDescent="0.25">
      <c r="S506" s="57" t="s">
        <v>1332</v>
      </c>
      <c r="T506" s="56" t="s">
        <v>676</v>
      </c>
      <c r="U506" s="58">
        <v>57868.565717141428</v>
      </c>
      <c r="V506" s="59">
        <v>121579.18181818182</v>
      </c>
      <c r="X506" s="55" t="str">
        <f t="shared" si="7"/>
        <v>46.52</v>
      </c>
    </row>
    <row r="507" spans="19:24" x14ac:dyDescent="0.25">
      <c r="S507" s="57" t="s">
        <v>1333</v>
      </c>
      <c r="T507" s="56" t="s">
        <v>249</v>
      </c>
      <c r="U507" s="58">
        <v>47056.253780496001</v>
      </c>
      <c r="V507" s="59">
        <v>91452.44868570262</v>
      </c>
      <c r="X507" s="55" t="str">
        <f t="shared" si="7"/>
        <v>46.6</v>
      </c>
    </row>
    <row r="508" spans="19:24" x14ac:dyDescent="0.25">
      <c r="S508" s="57" t="s">
        <v>1334</v>
      </c>
      <c r="T508" s="56" t="s">
        <v>677</v>
      </c>
      <c r="U508" s="58">
        <v>40996.452757175102</v>
      </c>
      <c r="V508" s="59">
        <v>78479.743701152198</v>
      </c>
      <c r="X508" s="55" t="str">
        <f t="shared" si="7"/>
        <v>46.61</v>
      </c>
    </row>
    <row r="509" spans="19:24" x14ac:dyDescent="0.25">
      <c r="S509" s="57" t="s">
        <v>1335</v>
      </c>
      <c r="T509" s="56" t="s">
        <v>678</v>
      </c>
      <c r="U509" s="58">
        <v>43810.483870967742</v>
      </c>
      <c r="V509" s="59">
        <v>81250</v>
      </c>
      <c r="X509" s="55" t="str">
        <f t="shared" si="7"/>
        <v>46.62</v>
      </c>
    </row>
    <row r="510" spans="19:24" x14ac:dyDescent="0.25">
      <c r="S510" s="57" t="s">
        <v>1336</v>
      </c>
      <c r="T510" s="56" t="s">
        <v>679</v>
      </c>
      <c r="U510" s="58">
        <v>66108.742004264393</v>
      </c>
      <c r="V510" s="59">
        <v>104346.06468456709</v>
      </c>
      <c r="X510" s="55" t="str">
        <f t="shared" si="7"/>
        <v>46.63</v>
      </c>
    </row>
    <row r="511" spans="19:24" x14ac:dyDescent="0.25">
      <c r="S511" s="57" t="s">
        <v>1337</v>
      </c>
      <c r="T511" s="56" t="s">
        <v>680</v>
      </c>
      <c r="U511" s="58">
        <v>22965.517241379312</v>
      </c>
      <c r="V511" s="59">
        <v>55555.555555555555</v>
      </c>
      <c r="X511" s="55" t="str">
        <f t="shared" si="7"/>
        <v>46.64</v>
      </c>
    </row>
    <row r="512" spans="19:24" x14ac:dyDescent="0.25">
      <c r="S512" s="57" t="s">
        <v>1338</v>
      </c>
      <c r="T512" s="56" t="s">
        <v>681</v>
      </c>
      <c r="U512" s="58">
        <v>25580.246913580246</v>
      </c>
      <c r="V512" s="59">
        <v>72627.485380116952</v>
      </c>
      <c r="X512" s="55" t="str">
        <f t="shared" si="7"/>
        <v>46.65</v>
      </c>
    </row>
    <row r="513" spans="19:24" x14ac:dyDescent="0.25">
      <c r="S513" s="57" t="s">
        <v>1339</v>
      </c>
      <c r="T513" s="56" t="s">
        <v>682</v>
      </c>
      <c r="U513" s="58">
        <v>31658.415841584159</v>
      </c>
      <c r="V513" s="59">
        <v>71762.730058694186</v>
      </c>
      <c r="X513" s="55" t="str">
        <f t="shared" si="7"/>
        <v>46.66</v>
      </c>
    </row>
    <row r="514" spans="19:24" x14ac:dyDescent="0.25">
      <c r="S514" s="57" t="s">
        <v>1340</v>
      </c>
      <c r="T514" s="56" t="s">
        <v>683</v>
      </c>
      <c r="U514" s="58">
        <v>49308.990792561832</v>
      </c>
      <c r="V514" s="59">
        <v>98765.432098765436</v>
      </c>
      <c r="X514" s="55" t="str">
        <f t="shared" si="7"/>
        <v>46.69</v>
      </c>
    </row>
    <row r="515" spans="19:24" x14ac:dyDescent="0.25">
      <c r="S515" s="57" t="s">
        <v>1341</v>
      </c>
      <c r="T515" s="56" t="s">
        <v>250</v>
      </c>
      <c r="U515" s="58">
        <v>41338.151372516346</v>
      </c>
      <c r="V515" s="59">
        <v>83355.778690825813</v>
      </c>
      <c r="X515" s="55" t="str">
        <f t="shared" si="7"/>
        <v>46.7</v>
      </c>
    </row>
    <row r="516" spans="19:24" x14ac:dyDescent="0.25">
      <c r="S516" s="57" t="s">
        <v>1342</v>
      </c>
      <c r="T516" s="56" t="s">
        <v>684</v>
      </c>
      <c r="U516" s="58">
        <v>51217.054263565886</v>
      </c>
      <c r="V516" s="59" t="s">
        <v>77</v>
      </c>
      <c r="X516" s="55" t="str">
        <f t="shared" si="7"/>
        <v>46.71</v>
      </c>
    </row>
    <row r="517" spans="19:24" x14ac:dyDescent="0.25">
      <c r="S517" s="57" t="s">
        <v>1343</v>
      </c>
      <c r="T517" s="56" t="s">
        <v>685</v>
      </c>
      <c r="U517" s="58">
        <v>45655.098197471081</v>
      </c>
      <c r="V517" s="59">
        <v>85104.680719669603</v>
      </c>
      <c r="X517" s="55" t="str">
        <f t="shared" si="7"/>
        <v>46.72</v>
      </c>
    </row>
    <row r="518" spans="19:24" x14ac:dyDescent="0.25">
      <c r="S518" s="57" t="s">
        <v>1344</v>
      </c>
      <c r="T518" s="56" t="s">
        <v>686</v>
      </c>
      <c r="U518" s="58">
        <v>36531.054914823828</v>
      </c>
      <c r="V518" s="59">
        <v>62446.118712150565</v>
      </c>
      <c r="X518" s="55" t="str">
        <f t="shared" si="7"/>
        <v>46.73</v>
      </c>
    </row>
    <row r="519" spans="19:24" x14ac:dyDescent="0.25">
      <c r="S519" s="57" t="s">
        <v>1345</v>
      </c>
      <c r="T519" s="56" t="s">
        <v>687</v>
      </c>
      <c r="U519" s="58">
        <v>35997.040325564187</v>
      </c>
      <c r="V519" s="59">
        <v>79166.666666666672</v>
      </c>
      <c r="X519" s="55" t="str">
        <f t="shared" si="7"/>
        <v>46.74</v>
      </c>
    </row>
    <row r="520" spans="19:24" x14ac:dyDescent="0.25">
      <c r="S520" s="57" t="s">
        <v>1346</v>
      </c>
      <c r="T520" s="56" t="s">
        <v>688</v>
      </c>
      <c r="U520" s="58">
        <v>53830.094537815123</v>
      </c>
      <c r="V520" s="59">
        <v>109219.41904590248</v>
      </c>
      <c r="X520" s="55" t="str">
        <f t="shared" ref="X520:X583" si="8">TRIM(SUBSTITUTE(S520, CHAR(160), " "))</f>
        <v>46.75</v>
      </c>
    </row>
    <row r="521" spans="19:24" x14ac:dyDescent="0.25">
      <c r="S521" s="57" t="s">
        <v>1347</v>
      </c>
      <c r="T521" s="56" t="s">
        <v>689</v>
      </c>
      <c r="U521" s="58">
        <v>39725.325884543759</v>
      </c>
      <c r="V521" s="59">
        <v>122222.22222222222</v>
      </c>
      <c r="X521" s="55" t="str">
        <f t="shared" si="8"/>
        <v>46.76</v>
      </c>
    </row>
    <row r="522" spans="19:24" x14ac:dyDescent="0.25">
      <c r="S522" s="57" t="s">
        <v>1348</v>
      </c>
      <c r="T522" s="56" t="s">
        <v>690</v>
      </c>
      <c r="U522" s="58">
        <v>30956.816257408977</v>
      </c>
      <c r="V522" s="59">
        <v>62634.957983193279</v>
      </c>
      <c r="X522" s="55" t="str">
        <f t="shared" si="8"/>
        <v>46.77</v>
      </c>
    </row>
    <row r="523" spans="19:24" x14ac:dyDescent="0.25">
      <c r="S523" s="57" t="s">
        <v>1349</v>
      </c>
      <c r="T523" s="56" t="s">
        <v>251</v>
      </c>
      <c r="U523" s="58">
        <v>39531.199482702876</v>
      </c>
      <c r="V523" s="59" t="s">
        <v>77</v>
      </c>
      <c r="X523" s="55" t="str">
        <f t="shared" si="8"/>
        <v>46.9</v>
      </c>
    </row>
    <row r="524" spans="19:24" x14ac:dyDescent="0.25">
      <c r="S524" s="57" t="s">
        <v>1350</v>
      </c>
      <c r="T524" s="56" t="s">
        <v>251</v>
      </c>
      <c r="U524" s="58">
        <v>39531.199482702876</v>
      </c>
      <c r="V524" s="59" t="s">
        <v>77</v>
      </c>
      <c r="X524" s="55" t="str">
        <f t="shared" si="8"/>
        <v>46.90</v>
      </c>
    </row>
    <row r="525" spans="19:24" x14ac:dyDescent="0.25">
      <c r="S525" s="57" t="s">
        <v>1351</v>
      </c>
      <c r="T525" s="56" t="s">
        <v>252</v>
      </c>
      <c r="U525" s="58">
        <v>15609.850327676502</v>
      </c>
      <c r="V525" s="59">
        <v>36029.356572713114</v>
      </c>
      <c r="X525" s="55" t="str">
        <f t="shared" si="8"/>
        <v>47</v>
      </c>
    </row>
    <row r="526" spans="19:24" x14ac:dyDescent="0.25">
      <c r="S526" s="57" t="s">
        <v>1352</v>
      </c>
      <c r="T526" s="56" t="s">
        <v>253</v>
      </c>
      <c r="U526" s="58">
        <v>20770.065789473683</v>
      </c>
      <c r="V526" s="59">
        <v>35557.193187830322</v>
      </c>
      <c r="X526" s="55" t="str">
        <f t="shared" si="8"/>
        <v>47.1</v>
      </c>
    </row>
    <row r="527" spans="19:24" x14ac:dyDescent="0.25">
      <c r="S527" s="57" t="s">
        <v>1353</v>
      </c>
      <c r="T527" s="56" t="s">
        <v>691</v>
      </c>
      <c r="U527" s="58">
        <v>22874.866085809965</v>
      </c>
      <c r="V527" s="59">
        <v>36000</v>
      </c>
      <c r="X527" s="55" t="str">
        <f t="shared" si="8"/>
        <v>47.11</v>
      </c>
    </row>
    <row r="528" spans="19:24" x14ac:dyDescent="0.25">
      <c r="S528" s="57" t="s">
        <v>1354</v>
      </c>
      <c r="T528" s="56" t="s">
        <v>692</v>
      </c>
      <c r="U528" s="58">
        <v>5599.1144230250011</v>
      </c>
      <c r="V528" s="59">
        <v>37500</v>
      </c>
      <c r="X528" s="55" t="str">
        <f t="shared" si="8"/>
        <v>47.19</v>
      </c>
    </row>
    <row r="529" spans="19:24" x14ac:dyDescent="0.25">
      <c r="S529" s="57" t="s">
        <v>1355</v>
      </c>
      <c r="T529" s="56" t="s">
        <v>254</v>
      </c>
      <c r="U529" s="58">
        <v>7127.4631036310202</v>
      </c>
      <c r="V529" s="59">
        <v>26530.607692307691</v>
      </c>
      <c r="X529" s="55" t="str">
        <f t="shared" si="8"/>
        <v>47.2</v>
      </c>
    </row>
    <row r="530" spans="19:24" x14ac:dyDescent="0.25">
      <c r="S530" s="57" t="s">
        <v>1356</v>
      </c>
      <c r="T530" s="56" t="s">
        <v>693</v>
      </c>
      <c r="U530" s="58">
        <v>6523.2010759919303</v>
      </c>
      <c r="V530" s="59">
        <v>21501.572973965223</v>
      </c>
      <c r="X530" s="55" t="str">
        <f t="shared" si="8"/>
        <v>47.21</v>
      </c>
    </row>
    <row r="531" spans="19:24" x14ac:dyDescent="0.25">
      <c r="S531" s="57" t="s">
        <v>1357</v>
      </c>
      <c r="T531" s="56" t="s">
        <v>694</v>
      </c>
      <c r="U531" s="58">
        <v>7969.4678069121492</v>
      </c>
      <c r="V531" s="59" t="s">
        <v>77</v>
      </c>
      <c r="X531" s="55" t="str">
        <f t="shared" si="8"/>
        <v>47.22</v>
      </c>
    </row>
    <row r="532" spans="19:24" x14ac:dyDescent="0.25">
      <c r="S532" s="57" t="s">
        <v>1358</v>
      </c>
      <c r="T532" s="56" t="s">
        <v>695</v>
      </c>
      <c r="U532" s="58">
        <v>6428.2570422535209</v>
      </c>
      <c r="V532" s="59" t="s">
        <v>77</v>
      </c>
      <c r="X532" s="55" t="str">
        <f t="shared" si="8"/>
        <v>47.23</v>
      </c>
    </row>
    <row r="533" spans="19:24" x14ac:dyDescent="0.25">
      <c r="S533" s="57" t="s">
        <v>1359</v>
      </c>
      <c r="T533" s="56" t="s">
        <v>696</v>
      </c>
      <c r="U533" s="58">
        <v>6859.9922955099946</v>
      </c>
      <c r="V533" s="59">
        <v>20465.014623243071</v>
      </c>
      <c r="X533" s="55" t="str">
        <f t="shared" si="8"/>
        <v>47.24</v>
      </c>
    </row>
    <row r="534" spans="19:24" x14ac:dyDescent="0.25">
      <c r="S534" s="57" t="s">
        <v>1360</v>
      </c>
      <c r="T534" s="56" t="s">
        <v>697</v>
      </c>
      <c r="U534" s="58">
        <v>7915.0066401062413</v>
      </c>
      <c r="V534" s="59">
        <v>34615.384615384617</v>
      </c>
      <c r="X534" s="55" t="str">
        <f t="shared" si="8"/>
        <v>47.25</v>
      </c>
    </row>
    <row r="535" spans="19:24" x14ac:dyDescent="0.25">
      <c r="S535" s="57" t="s">
        <v>1361</v>
      </c>
      <c r="T535" s="56" t="s">
        <v>698</v>
      </c>
      <c r="U535" s="58">
        <v>4225.526641883519</v>
      </c>
      <c r="V535" s="59">
        <v>33580.437868558023</v>
      </c>
      <c r="X535" s="55" t="str">
        <f t="shared" si="8"/>
        <v>47.26</v>
      </c>
    </row>
    <row r="536" spans="19:24" x14ac:dyDescent="0.25">
      <c r="S536" s="57" t="s">
        <v>1362</v>
      </c>
      <c r="T536" s="56" t="s">
        <v>699</v>
      </c>
      <c r="U536" s="58">
        <v>7790.297339593114</v>
      </c>
      <c r="V536" s="59" t="s">
        <v>77</v>
      </c>
      <c r="X536" s="55" t="str">
        <f t="shared" si="8"/>
        <v>47.29</v>
      </c>
    </row>
    <row r="537" spans="19:24" x14ac:dyDescent="0.25">
      <c r="S537" s="57" t="s">
        <v>1363</v>
      </c>
      <c r="T537" s="56" t="s">
        <v>255</v>
      </c>
      <c r="U537" s="58">
        <v>13097.7573026882</v>
      </c>
      <c r="V537" s="59">
        <v>40476.190476190473</v>
      </c>
      <c r="X537" s="55" t="str">
        <f t="shared" si="8"/>
        <v>47.3</v>
      </c>
    </row>
    <row r="538" spans="19:24" x14ac:dyDescent="0.25">
      <c r="S538" s="57" t="s">
        <v>1364</v>
      </c>
      <c r="T538" s="56" t="s">
        <v>255</v>
      </c>
      <c r="U538" s="58">
        <v>13097.7573026882</v>
      </c>
      <c r="V538" s="59">
        <v>40476.190476190473</v>
      </c>
      <c r="X538" s="55" t="str">
        <f t="shared" si="8"/>
        <v>47.30</v>
      </c>
    </row>
    <row r="539" spans="19:24" x14ac:dyDescent="0.25">
      <c r="S539" s="57" t="s">
        <v>1365</v>
      </c>
      <c r="T539" s="56" t="s">
        <v>256</v>
      </c>
      <c r="U539" s="58">
        <v>15672.528517110266</v>
      </c>
      <c r="V539" s="59">
        <v>42430.23333333333</v>
      </c>
      <c r="X539" s="55" t="str">
        <f t="shared" si="8"/>
        <v>47.4</v>
      </c>
    </row>
    <row r="540" spans="19:24" x14ac:dyDescent="0.25">
      <c r="S540" s="57" t="s">
        <v>1366</v>
      </c>
      <c r="T540" s="56" t="s">
        <v>700</v>
      </c>
      <c r="U540" s="58">
        <v>20993.661127291416</v>
      </c>
      <c r="V540" s="59" t="s">
        <v>77</v>
      </c>
      <c r="X540" s="55" t="str">
        <f t="shared" si="8"/>
        <v>47.41</v>
      </c>
    </row>
    <row r="541" spans="19:24" x14ac:dyDescent="0.25">
      <c r="S541" s="57" t="s">
        <v>1367</v>
      </c>
      <c r="T541" s="56" t="s">
        <v>701</v>
      </c>
      <c r="U541" s="58">
        <v>10914.089347079038</v>
      </c>
      <c r="V541" s="59">
        <v>30872.137895549266</v>
      </c>
      <c r="X541" s="55" t="str">
        <f t="shared" si="8"/>
        <v>47.42</v>
      </c>
    </row>
    <row r="542" spans="19:24" x14ac:dyDescent="0.25">
      <c r="S542" s="57" t="s">
        <v>1368</v>
      </c>
      <c r="T542" s="56" t="s">
        <v>702</v>
      </c>
      <c r="U542" s="58">
        <v>12192.3474663909</v>
      </c>
      <c r="V542" s="59">
        <v>40444.78672985782</v>
      </c>
      <c r="X542" s="55" t="str">
        <f t="shared" si="8"/>
        <v>47.43</v>
      </c>
    </row>
    <row r="543" spans="19:24" x14ac:dyDescent="0.25">
      <c r="S543" s="57" t="s">
        <v>1369</v>
      </c>
      <c r="T543" s="56" t="s">
        <v>257</v>
      </c>
      <c r="U543" s="58">
        <v>13877.835751008161</v>
      </c>
      <c r="V543" s="59" t="s">
        <v>77</v>
      </c>
      <c r="X543" s="55" t="str">
        <f t="shared" si="8"/>
        <v>47.5</v>
      </c>
    </row>
    <row r="544" spans="19:24" x14ac:dyDescent="0.25">
      <c r="S544" s="57" t="s">
        <v>1370</v>
      </c>
      <c r="T544" s="56" t="s">
        <v>703</v>
      </c>
      <c r="U544" s="58">
        <v>3607.6777664679366</v>
      </c>
      <c r="V544" s="59">
        <v>21818.18181818182</v>
      </c>
      <c r="X544" s="55" t="str">
        <f t="shared" si="8"/>
        <v>47.51</v>
      </c>
    </row>
    <row r="545" spans="19:24" x14ac:dyDescent="0.25">
      <c r="S545" s="57" t="s">
        <v>1371</v>
      </c>
      <c r="T545" s="56" t="s">
        <v>704</v>
      </c>
      <c r="U545" s="58">
        <v>13407.723316001637</v>
      </c>
      <c r="V545" s="59">
        <v>42622.317596566521</v>
      </c>
      <c r="X545" s="55" t="str">
        <f t="shared" si="8"/>
        <v>47.52</v>
      </c>
    </row>
    <row r="546" spans="19:24" x14ac:dyDescent="0.25">
      <c r="S546" s="57" t="s">
        <v>1372</v>
      </c>
      <c r="T546" s="56" t="s">
        <v>705</v>
      </c>
      <c r="U546" s="58">
        <v>9304.0991420400387</v>
      </c>
      <c r="V546" s="59">
        <v>37492.917070317497</v>
      </c>
      <c r="X546" s="55" t="str">
        <f t="shared" si="8"/>
        <v>47.53</v>
      </c>
    </row>
    <row r="547" spans="19:24" x14ac:dyDescent="0.25">
      <c r="S547" s="57" t="s">
        <v>1373</v>
      </c>
      <c r="T547" s="56" t="s">
        <v>706</v>
      </c>
      <c r="U547" s="58">
        <v>23081.561733442355</v>
      </c>
      <c r="V547" s="59" t="s">
        <v>77</v>
      </c>
      <c r="X547" s="55" t="str">
        <f t="shared" si="8"/>
        <v>47.54</v>
      </c>
    </row>
    <row r="548" spans="19:24" x14ac:dyDescent="0.25">
      <c r="S548" s="57" t="s">
        <v>1374</v>
      </c>
      <c r="T548" s="56" t="s">
        <v>707</v>
      </c>
      <c r="U548" s="58">
        <v>13501.943301326017</v>
      </c>
      <c r="V548" s="59">
        <v>46077.918469022166</v>
      </c>
      <c r="X548" s="55" t="str">
        <f t="shared" si="8"/>
        <v>47.59</v>
      </c>
    </row>
    <row r="549" spans="19:24" x14ac:dyDescent="0.25">
      <c r="S549" s="57" t="s">
        <v>1375</v>
      </c>
      <c r="T549" s="56" t="s">
        <v>258</v>
      </c>
      <c r="U549" s="58">
        <v>36303.336980306347</v>
      </c>
      <c r="V549" s="59">
        <v>34262.442857142858</v>
      </c>
      <c r="X549" s="55" t="str">
        <f t="shared" si="8"/>
        <v>47.6</v>
      </c>
    </row>
    <row r="550" spans="19:24" x14ac:dyDescent="0.25">
      <c r="S550" s="57" t="s">
        <v>1376</v>
      </c>
      <c r="T550" s="56" t="s">
        <v>708</v>
      </c>
      <c r="U550" s="58">
        <v>10701.754385964912</v>
      </c>
      <c r="V550" s="59" t="s">
        <v>77</v>
      </c>
      <c r="X550" s="55" t="str">
        <f t="shared" si="8"/>
        <v>47.61</v>
      </c>
    </row>
    <row r="551" spans="19:24" x14ac:dyDescent="0.25">
      <c r="S551" s="57" t="s">
        <v>1377</v>
      </c>
      <c r="T551" s="56" t="s">
        <v>709</v>
      </c>
      <c r="U551" s="58">
        <v>7493.4823091247672</v>
      </c>
      <c r="V551" s="59">
        <v>24580.222588242537</v>
      </c>
      <c r="X551" s="55" t="str">
        <f t="shared" si="8"/>
        <v>47.62</v>
      </c>
    </row>
    <row r="552" spans="19:24" x14ac:dyDescent="0.25">
      <c r="S552" s="57" t="s">
        <v>1378</v>
      </c>
      <c r="T552" s="56" t="s">
        <v>710</v>
      </c>
      <c r="U552" s="58">
        <v>5000</v>
      </c>
      <c r="V552" s="59" t="s">
        <v>77</v>
      </c>
      <c r="X552" s="55" t="str">
        <f t="shared" si="8"/>
        <v>47.63</v>
      </c>
    </row>
    <row r="553" spans="19:24" x14ac:dyDescent="0.25">
      <c r="S553" s="57" t="s">
        <v>1379</v>
      </c>
      <c r="T553" s="56" t="s">
        <v>711</v>
      </c>
      <c r="U553" s="58">
        <v>15480.035048191263</v>
      </c>
      <c r="V553" s="59" t="s">
        <v>77</v>
      </c>
      <c r="X553" s="55" t="str">
        <f t="shared" si="8"/>
        <v>47.64</v>
      </c>
    </row>
    <row r="554" spans="19:24" x14ac:dyDescent="0.25">
      <c r="S554" s="57" t="s">
        <v>1380</v>
      </c>
      <c r="T554" s="56" t="s">
        <v>712</v>
      </c>
      <c r="U554" s="58">
        <v>85697.429414243568</v>
      </c>
      <c r="V554" s="59">
        <v>36706.875</v>
      </c>
      <c r="X554" s="55" t="str">
        <f t="shared" si="8"/>
        <v>47.65</v>
      </c>
    </row>
    <row r="555" spans="19:24" x14ac:dyDescent="0.25">
      <c r="S555" s="57" t="s">
        <v>1381</v>
      </c>
      <c r="T555" s="56" t="s">
        <v>259</v>
      </c>
      <c r="U555" s="58">
        <v>13377.544997523695</v>
      </c>
      <c r="V555" s="59">
        <v>36956.521739130432</v>
      </c>
      <c r="X555" s="55" t="str">
        <f t="shared" si="8"/>
        <v>47.7</v>
      </c>
    </row>
    <row r="556" spans="19:24" x14ac:dyDescent="0.25">
      <c r="S556" s="57" t="s">
        <v>1382</v>
      </c>
      <c r="T556" s="56" t="s">
        <v>713</v>
      </c>
      <c r="U556" s="58">
        <v>13254.505203484163</v>
      </c>
      <c r="V556" s="59">
        <v>32144.156771933227</v>
      </c>
      <c r="X556" s="55" t="str">
        <f t="shared" si="8"/>
        <v>47.71</v>
      </c>
    </row>
    <row r="557" spans="19:24" x14ac:dyDescent="0.25">
      <c r="S557" s="57" t="s">
        <v>1383</v>
      </c>
      <c r="T557" s="56" t="s">
        <v>714</v>
      </c>
      <c r="U557" s="58">
        <v>11004.240124972104</v>
      </c>
      <c r="V557" s="59">
        <v>34482.758620689652</v>
      </c>
      <c r="X557" s="55" t="str">
        <f t="shared" si="8"/>
        <v>47.72</v>
      </c>
    </row>
    <row r="558" spans="19:24" x14ac:dyDescent="0.25">
      <c r="S558" s="57" t="s">
        <v>1384</v>
      </c>
      <c r="T558" s="56" t="s">
        <v>715</v>
      </c>
      <c r="U558" s="58">
        <v>15129.873937261802</v>
      </c>
      <c r="V558" s="59" t="s">
        <v>77</v>
      </c>
      <c r="X558" s="55" t="str">
        <f t="shared" si="8"/>
        <v>47.73</v>
      </c>
    </row>
    <row r="559" spans="19:24" x14ac:dyDescent="0.25">
      <c r="S559" s="57" t="s">
        <v>1385</v>
      </c>
      <c r="T559" s="56" t="s">
        <v>716</v>
      </c>
      <c r="U559" s="58">
        <v>18579.749103942653</v>
      </c>
      <c r="V559" s="59">
        <v>47368.42105263158</v>
      </c>
      <c r="X559" s="55" t="str">
        <f t="shared" si="8"/>
        <v>47.74</v>
      </c>
    </row>
    <row r="560" spans="19:24" x14ac:dyDescent="0.25">
      <c r="S560" s="57" t="s">
        <v>1386</v>
      </c>
      <c r="T560" s="56" t="s">
        <v>717</v>
      </c>
      <c r="U560" s="58">
        <v>18884.88927146099</v>
      </c>
      <c r="V560" s="59">
        <v>38943.985627514747</v>
      </c>
      <c r="X560" s="55" t="str">
        <f t="shared" si="8"/>
        <v>47.75</v>
      </c>
    </row>
    <row r="561" spans="19:24" x14ac:dyDescent="0.25">
      <c r="S561" s="57" t="s">
        <v>1387</v>
      </c>
      <c r="T561" s="56" t="s">
        <v>718</v>
      </c>
      <c r="U561" s="58">
        <v>9597.4487662066076</v>
      </c>
      <c r="V561" s="59" t="s">
        <v>77</v>
      </c>
      <c r="X561" s="55" t="str">
        <f t="shared" si="8"/>
        <v>47.76</v>
      </c>
    </row>
    <row r="562" spans="19:24" x14ac:dyDescent="0.25">
      <c r="S562" s="57" t="s">
        <v>1388</v>
      </c>
      <c r="T562" s="56" t="s">
        <v>719</v>
      </c>
      <c r="U562" s="58">
        <v>15869.592165612992</v>
      </c>
      <c r="V562" s="59">
        <v>42178.485867451629</v>
      </c>
      <c r="X562" s="55" t="str">
        <f t="shared" si="8"/>
        <v>47.77</v>
      </c>
    </row>
    <row r="563" spans="19:24" x14ac:dyDescent="0.25">
      <c r="S563" s="57" t="s">
        <v>1389</v>
      </c>
      <c r="T563" s="56" t="s">
        <v>720</v>
      </c>
      <c r="U563" s="58">
        <v>9214.0557939914161</v>
      </c>
      <c r="V563" s="59" t="s">
        <v>77</v>
      </c>
      <c r="X563" s="55" t="str">
        <f t="shared" si="8"/>
        <v>47.78</v>
      </c>
    </row>
    <row r="564" spans="19:24" x14ac:dyDescent="0.25">
      <c r="S564" s="57" t="s">
        <v>1390</v>
      </c>
      <c r="T564" s="56" t="s">
        <v>721</v>
      </c>
      <c r="U564" s="58">
        <v>7932.7902240325866</v>
      </c>
      <c r="V564" s="59">
        <v>21359.223300970873</v>
      </c>
      <c r="X564" s="55" t="str">
        <f t="shared" si="8"/>
        <v>47.79</v>
      </c>
    </row>
    <row r="565" spans="19:24" x14ac:dyDescent="0.25">
      <c r="S565" s="57" t="s">
        <v>1391</v>
      </c>
      <c r="T565" s="56" t="s">
        <v>260</v>
      </c>
      <c r="U565" s="58">
        <v>473.60517500288779</v>
      </c>
      <c r="V565" s="59">
        <v>11771.139896373057</v>
      </c>
      <c r="X565" s="55" t="str">
        <f t="shared" si="8"/>
        <v>47.8</v>
      </c>
    </row>
    <row r="566" spans="19:24" x14ac:dyDescent="0.25">
      <c r="S566" s="57" t="s">
        <v>1392</v>
      </c>
      <c r="T566" s="56" t="s">
        <v>722</v>
      </c>
      <c r="U566" s="58">
        <v>816.32653061224494</v>
      </c>
      <c r="V566" s="59" t="s">
        <v>77</v>
      </c>
      <c r="X566" s="55" t="str">
        <f t="shared" si="8"/>
        <v>47.81</v>
      </c>
    </row>
    <row r="567" spans="19:24" x14ac:dyDescent="0.25">
      <c r="S567" s="57" t="s">
        <v>1393</v>
      </c>
      <c r="T567" s="56" t="s">
        <v>723</v>
      </c>
      <c r="U567" s="58">
        <v>-637.87375415282395</v>
      </c>
      <c r="V567" s="59">
        <v>8018.867924528302</v>
      </c>
      <c r="X567" s="55" t="str">
        <f t="shared" si="8"/>
        <v>47.82</v>
      </c>
    </row>
    <row r="568" spans="19:24" x14ac:dyDescent="0.25">
      <c r="S568" s="57" t="s">
        <v>1394</v>
      </c>
      <c r="T568" s="56" t="s">
        <v>724</v>
      </c>
      <c r="U568" s="58">
        <v>552.39370605959152</v>
      </c>
      <c r="V568" s="59">
        <v>8593.75</v>
      </c>
      <c r="X568" s="55" t="str">
        <f t="shared" si="8"/>
        <v>47.89</v>
      </c>
    </row>
    <row r="569" spans="19:24" x14ac:dyDescent="0.25">
      <c r="S569" s="57" t="s">
        <v>1395</v>
      </c>
      <c r="T569" s="56" t="s">
        <v>261</v>
      </c>
      <c r="U569" s="58">
        <v>6577.6362002777096</v>
      </c>
      <c r="V569" s="59">
        <v>41036.943396226416</v>
      </c>
      <c r="X569" s="55" t="str">
        <f t="shared" si="8"/>
        <v>47.9</v>
      </c>
    </row>
    <row r="570" spans="19:24" x14ac:dyDescent="0.25">
      <c r="S570" s="57" t="s">
        <v>1396</v>
      </c>
      <c r="T570" s="56" t="s">
        <v>725</v>
      </c>
      <c r="U570" s="58">
        <v>8066.1547548730068</v>
      </c>
      <c r="V570" s="59">
        <v>42579.075425790754</v>
      </c>
      <c r="X570" s="55" t="str">
        <f t="shared" si="8"/>
        <v>47.91</v>
      </c>
    </row>
    <row r="571" spans="19:24" x14ac:dyDescent="0.25">
      <c r="S571" s="57" t="s">
        <v>1397</v>
      </c>
      <c r="T571" s="56" t="s">
        <v>726</v>
      </c>
      <c r="U571" s="58">
        <v>3242.4563260984646</v>
      </c>
      <c r="V571" s="59">
        <v>33066.596124594937</v>
      </c>
      <c r="X571" s="55" t="str">
        <f t="shared" si="8"/>
        <v>47.99</v>
      </c>
    </row>
    <row r="572" spans="19:24" x14ac:dyDescent="0.25">
      <c r="S572" s="57" t="s">
        <v>77</v>
      </c>
      <c r="T572" s="60" t="s">
        <v>262</v>
      </c>
      <c r="U572" s="58">
        <v>41390.151696415756</v>
      </c>
      <c r="V572" s="59">
        <v>57953.913610439849</v>
      </c>
      <c r="X572" s="55" t="str">
        <f t="shared" si="8"/>
        <v/>
      </c>
    </row>
    <row r="573" spans="19:24" x14ac:dyDescent="0.25">
      <c r="S573" s="57" t="s">
        <v>1398</v>
      </c>
      <c r="T573" s="56" t="s">
        <v>263</v>
      </c>
      <c r="U573" s="58">
        <v>17827.727861421401</v>
      </c>
      <c r="V573" s="59">
        <v>46087.000812512342</v>
      </c>
      <c r="X573" s="55" t="str">
        <f t="shared" si="8"/>
        <v>49</v>
      </c>
    </row>
    <row r="574" spans="19:24" x14ac:dyDescent="0.25">
      <c r="S574" s="57" t="s">
        <v>1399</v>
      </c>
      <c r="T574" s="56" t="s">
        <v>264</v>
      </c>
      <c r="U574" s="58" t="s">
        <v>77</v>
      </c>
      <c r="V574" s="59">
        <v>79773.706374945541</v>
      </c>
      <c r="X574" s="55" t="str">
        <f t="shared" si="8"/>
        <v>49.1</v>
      </c>
    </row>
    <row r="575" spans="19:24" x14ac:dyDescent="0.25">
      <c r="S575" s="57" t="s">
        <v>1400</v>
      </c>
      <c r="T575" s="56" t="s">
        <v>264</v>
      </c>
      <c r="U575" s="58" t="s">
        <v>77</v>
      </c>
      <c r="V575" s="59">
        <v>79773.706374945541</v>
      </c>
      <c r="X575" s="55" t="str">
        <f t="shared" si="8"/>
        <v>49.10</v>
      </c>
    </row>
    <row r="576" spans="19:24" x14ac:dyDescent="0.25">
      <c r="S576" s="57" t="s">
        <v>1401</v>
      </c>
      <c r="T576" s="56" t="s">
        <v>265</v>
      </c>
      <c r="U576" s="58" t="s">
        <v>77</v>
      </c>
      <c r="V576" s="59">
        <v>55506.837265093964</v>
      </c>
      <c r="X576" s="55" t="str">
        <f t="shared" si="8"/>
        <v>49.2</v>
      </c>
    </row>
    <row r="577" spans="19:24" x14ac:dyDescent="0.25">
      <c r="S577" s="57" t="s">
        <v>1402</v>
      </c>
      <c r="T577" s="56" t="s">
        <v>265</v>
      </c>
      <c r="U577" s="58" t="s">
        <v>77</v>
      </c>
      <c r="V577" s="59">
        <v>55506.837265093964</v>
      </c>
      <c r="X577" s="55" t="str">
        <f t="shared" si="8"/>
        <v>49.20</v>
      </c>
    </row>
    <row r="578" spans="19:24" x14ac:dyDescent="0.25">
      <c r="S578" s="57" t="s">
        <v>1403</v>
      </c>
      <c r="T578" s="56" t="s">
        <v>266</v>
      </c>
      <c r="U578" s="58">
        <v>11209.333886229126</v>
      </c>
      <c r="V578" s="59">
        <v>37894.25882352941</v>
      </c>
      <c r="X578" s="55" t="str">
        <f t="shared" si="8"/>
        <v>49.3</v>
      </c>
    </row>
    <row r="579" spans="19:24" x14ac:dyDescent="0.25">
      <c r="S579" s="57" t="s">
        <v>1404</v>
      </c>
      <c r="T579" s="56" t="s">
        <v>727</v>
      </c>
      <c r="U579" s="58" t="s">
        <v>77</v>
      </c>
      <c r="V579" s="59">
        <v>48649.305296182865</v>
      </c>
      <c r="X579" s="55" t="str">
        <f t="shared" si="8"/>
        <v>49.31</v>
      </c>
    </row>
    <row r="580" spans="19:24" x14ac:dyDescent="0.25">
      <c r="S580" s="57" t="s">
        <v>1405</v>
      </c>
      <c r="T580" s="56" t="s">
        <v>728</v>
      </c>
      <c r="U580" s="58">
        <v>6373.2148346888016</v>
      </c>
      <c r="V580" s="59">
        <v>23212.663325996346</v>
      </c>
      <c r="X580" s="55" t="str">
        <f t="shared" si="8"/>
        <v>49.32</v>
      </c>
    </row>
    <row r="581" spans="19:24" x14ac:dyDescent="0.25">
      <c r="S581" s="57" t="s">
        <v>1406</v>
      </c>
      <c r="T581" s="56" t="s">
        <v>729</v>
      </c>
      <c r="U581" s="58" t="s">
        <v>77</v>
      </c>
      <c r="V581" s="59">
        <v>43485.935727788281</v>
      </c>
      <c r="X581" s="55" t="str">
        <f t="shared" si="8"/>
        <v>49.39</v>
      </c>
    </row>
    <row r="582" spans="19:24" x14ac:dyDescent="0.25">
      <c r="S582" s="57" t="s">
        <v>1407</v>
      </c>
      <c r="T582" s="56" t="s">
        <v>267</v>
      </c>
      <c r="U582" s="58" t="s">
        <v>77</v>
      </c>
      <c r="V582" s="59" t="s">
        <v>77</v>
      </c>
      <c r="X582" s="55" t="str">
        <f t="shared" si="8"/>
        <v>49.4</v>
      </c>
    </row>
    <row r="583" spans="19:24" x14ac:dyDescent="0.25">
      <c r="S583" s="57" t="s">
        <v>1408</v>
      </c>
      <c r="T583" s="56" t="s">
        <v>730</v>
      </c>
      <c r="U583" s="58">
        <v>19525.880917857718</v>
      </c>
      <c r="V583" s="59">
        <v>44378.120521508004</v>
      </c>
      <c r="X583" s="55" t="str">
        <f t="shared" si="8"/>
        <v>49.41</v>
      </c>
    </row>
    <row r="584" spans="19:24" x14ac:dyDescent="0.25">
      <c r="S584" s="57" t="s">
        <v>1409</v>
      </c>
      <c r="T584" s="56" t="s">
        <v>731</v>
      </c>
      <c r="U584" s="58" t="s">
        <v>77</v>
      </c>
      <c r="V584" s="59">
        <v>39285.714285714283</v>
      </c>
      <c r="X584" s="55" t="str">
        <f t="shared" ref="X584:X647" si="9">TRIM(SUBSTITUTE(S584, CHAR(160), " "))</f>
        <v>49.42</v>
      </c>
    </row>
    <row r="585" spans="19:24" x14ac:dyDescent="0.25">
      <c r="S585" s="57" t="s">
        <v>1410</v>
      </c>
      <c r="T585" s="56" t="s">
        <v>268</v>
      </c>
      <c r="U585" s="58">
        <v>482249.58949096879</v>
      </c>
      <c r="V585" s="59">
        <v>350335.03120740369</v>
      </c>
      <c r="X585" s="55" t="str">
        <f t="shared" si="9"/>
        <v>49.5</v>
      </c>
    </row>
    <row r="586" spans="19:24" x14ac:dyDescent="0.25">
      <c r="S586" s="57" t="s">
        <v>1411</v>
      </c>
      <c r="T586" s="56" t="s">
        <v>268</v>
      </c>
      <c r="U586" s="58">
        <v>482249.58949096879</v>
      </c>
      <c r="V586" s="59">
        <v>350335.03120740369</v>
      </c>
      <c r="X586" s="55" t="str">
        <f t="shared" si="9"/>
        <v>49.50</v>
      </c>
    </row>
    <row r="587" spans="19:24" x14ac:dyDescent="0.25">
      <c r="S587" s="57" t="s">
        <v>1412</v>
      </c>
      <c r="T587" s="56" t="s">
        <v>269</v>
      </c>
      <c r="U587" s="58">
        <v>170763.0377313146</v>
      </c>
      <c r="V587" s="59" t="s">
        <v>77</v>
      </c>
      <c r="X587" s="55" t="str">
        <f t="shared" si="9"/>
        <v>50</v>
      </c>
    </row>
    <row r="588" spans="19:24" x14ac:dyDescent="0.25">
      <c r="S588" s="57" t="s">
        <v>1413</v>
      </c>
      <c r="T588" s="56" t="s">
        <v>270</v>
      </c>
      <c r="U588" s="58">
        <v>199109.24369747899</v>
      </c>
      <c r="V588" s="59">
        <v>99433.834613239014</v>
      </c>
      <c r="X588" s="55" t="str">
        <f t="shared" si="9"/>
        <v>50.1</v>
      </c>
    </row>
    <row r="589" spans="19:24" x14ac:dyDescent="0.25">
      <c r="S589" s="57" t="s">
        <v>1414</v>
      </c>
      <c r="T589" s="56" t="s">
        <v>270</v>
      </c>
      <c r="U589" s="58">
        <v>199109.24369747899</v>
      </c>
      <c r="V589" s="59">
        <v>99433.834613239014</v>
      </c>
      <c r="X589" s="55" t="str">
        <f t="shared" si="9"/>
        <v>50.10</v>
      </c>
    </row>
    <row r="590" spans="19:24" x14ac:dyDescent="0.25">
      <c r="S590" s="57" t="s">
        <v>1415</v>
      </c>
      <c r="T590" s="56" t="s">
        <v>271</v>
      </c>
      <c r="U590" s="58">
        <v>132465.5172413793</v>
      </c>
      <c r="V590" s="59" t="s">
        <v>77</v>
      </c>
      <c r="X590" s="55" t="str">
        <f t="shared" si="9"/>
        <v>50.2</v>
      </c>
    </row>
    <row r="591" spans="19:24" x14ac:dyDescent="0.25">
      <c r="S591" s="57" t="s">
        <v>1416</v>
      </c>
      <c r="T591" s="56" t="s">
        <v>271</v>
      </c>
      <c r="U591" s="58">
        <v>132465.5172413793</v>
      </c>
      <c r="V591" s="59" t="s">
        <v>77</v>
      </c>
      <c r="X591" s="55" t="str">
        <f t="shared" si="9"/>
        <v>50.20</v>
      </c>
    </row>
    <row r="592" spans="19:24" x14ac:dyDescent="0.25">
      <c r="S592" s="57" t="s">
        <v>1417</v>
      </c>
      <c r="T592" s="56" t="s">
        <v>272</v>
      </c>
      <c r="U592" s="58">
        <v>203255.81395348837</v>
      </c>
      <c r="V592" s="59">
        <v>62710.53298420475</v>
      </c>
      <c r="X592" s="55" t="str">
        <f t="shared" si="9"/>
        <v>50.3</v>
      </c>
    </row>
    <row r="593" spans="19:24" x14ac:dyDescent="0.25">
      <c r="S593" s="57" t="s">
        <v>1418</v>
      </c>
      <c r="T593" s="56" t="s">
        <v>272</v>
      </c>
      <c r="U593" s="58">
        <v>203255.81395348837</v>
      </c>
      <c r="V593" s="59">
        <v>62710.53298420475</v>
      </c>
      <c r="X593" s="55" t="str">
        <f t="shared" si="9"/>
        <v>50.30</v>
      </c>
    </row>
    <row r="594" spans="19:24" x14ac:dyDescent="0.25">
      <c r="S594" s="57" t="s">
        <v>1419</v>
      </c>
      <c r="T594" s="56" t="s">
        <v>273</v>
      </c>
      <c r="U594" s="58">
        <v>92564.102564102563</v>
      </c>
      <c r="V594" s="59" t="s">
        <v>77</v>
      </c>
      <c r="X594" s="55" t="str">
        <f t="shared" si="9"/>
        <v>50.4</v>
      </c>
    </row>
    <row r="595" spans="19:24" x14ac:dyDescent="0.25">
      <c r="S595" s="57" t="s">
        <v>1420</v>
      </c>
      <c r="T595" s="56" t="s">
        <v>273</v>
      </c>
      <c r="U595" s="58">
        <v>92564.102564102563</v>
      </c>
      <c r="V595" s="59" t="s">
        <v>77</v>
      </c>
      <c r="X595" s="55" t="str">
        <f t="shared" si="9"/>
        <v>50.40</v>
      </c>
    </row>
    <row r="596" spans="19:24" x14ac:dyDescent="0.25">
      <c r="S596" s="57" t="s">
        <v>1421</v>
      </c>
      <c r="T596" s="56" t="s">
        <v>274</v>
      </c>
      <c r="U596" s="58">
        <v>165769.73684210525</v>
      </c>
      <c r="V596" s="59">
        <v>128718.28569342532</v>
      </c>
      <c r="X596" s="55" t="str">
        <f t="shared" si="9"/>
        <v>51</v>
      </c>
    </row>
    <row r="597" spans="19:24" x14ac:dyDescent="0.25">
      <c r="S597" s="57" t="s">
        <v>1422</v>
      </c>
      <c r="T597" s="56" t="s">
        <v>275</v>
      </c>
      <c r="U597" s="58">
        <v>166559.3834995467</v>
      </c>
      <c r="V597" s="59">
        <v>128667.00977869274</v>
      </c>
      <c r="X597" s="55" t="str">
        <f t="shared" si="9"/>
        <v>51.1</v>
      </c>
    </row>
    <row r="598" spans="19:24" x14ac:dyDescent="0.25">
      <c r="S598" s="57" t="s">
        <v>1423</v>
      </c>
      <c r="T598" s="56" t="s">
        <v>275</v>
      </c>
      <c r="U598" s="58">
        <v>166559.3834995467</v>
      </c>
      <c r="V598" s="59">
        <v>128667.00977869274</v>
      </c>
      <c r="X598" s="55" t="str">
        <f t="shared" si="9"/>
        <v>51.10</v>
      </c>
    </row>
    <row r="599" spans="19:24" x14ac:dyDescent="0.25">
      <c r="S599" s="57" t="s">
        <v>1424</v>
      </c>
      <c r="T599" s="56" t="s">
        <v>276</v>
      </c>
      <c r="U599" s="58">
        <v>142229.72972972973</v>
      </c>
      <c r="V599" s="59">
        <v>127867.17551245229</v>
      </c>
      <c r="X599" s="55" t="str">
        <f t="shared" si="9"/>
        <v>51.2</v>
      </c>
    </row>
    <row r="600" spans="19:24" x14ac:dyDescent="0.25">
      <c r="S600" s="57" t="s">
        <v>1425</v>
      </c>
      <c r="T600" s="56" t="s">
        <v>732</v>
      </c>
      <c r="U600" s="58">
        <v>142229.72972972973</v>
      </c>
      <c r="V600" s="59" t="s">
        <v>77</v>
      </c>
      <c r="X600" s="55" t="str">
        <f t="shared" si="9"/>
        <v>51.21</v>
      </c>
    </row>
    <row r="601" spans="19:24" x14ac:dyDescent="0.25">
      <c r="S601" s="57" t="s">
        <v>1426</v>
      </c>
      <c r="T601" s="56" t="s">
        <v>733</v>
      </c>
      <c r="U601" s="58" t="s">
        <v>77</v>
      </c>
      <c r="V601" s="59" t="s">
        <v>77</v>
      </c>
      <c r="X601" s="55" t="str">
        <f t="shared" si="9"/>
        <v>51.22</v>
      </c>
    </row>
    <row r="602" spans="19:24" x14ac:dyDescent="0.25">
      <c r="S602" s="57" t="s">
        <v>1427</v>
      </c>
      <c r="T602" s="56" t="s">
        <v>277</v>
      </c>
      <c r="U602" s="58">
        <v>68474.528848652</v>
      </c>
      <c r="V602" s="59">
        <v>78000</v>
      </c>
      <c r="X602" s="55" t="str">
        <f t="shared" si="9"/>
        <v>52</v>
      </c>
    </row>
    <row r="603" spans="19:24" x14ac:dyDescent="0.25">
      <c r="S603" s="57" t="s">
        <v>1428</v>
      </c>
      <c r="T603" s="56" t="s">
        <v>278</v>
      </c>
      <c r="U603" s="58">
        <v>47074.643249176726</v>
      </c>
      <c r="V603" s="59" t="s">
        <v>77</v>
      </c>
      <c r="X603" s="55" t="str">
        <f t="shared" si="9"/>
        <v>52.1</v>
      </c>
    </row>
    <row r="604" spans="19:24" x14ac:dyDescent="0.25">
      <c r="S604" s="57" t="s">
        <v>1429</v>
      </c>
      <c r="T604" s="56" t="s">
        <v>278</v>
      </c>
      <c r="U604" s="58">
        <v>47074.643249176726</v>
      </c>
      <c r="V604" s="59" t="s">
        <v>77</v>
      </c>
      <c r="X604" s="55" t="str">
        <f t="shared" si="9"/>
        <v>52.10</v>
      </c>
    </row>
    <row r="605" spans="19:24" x14ac:dyDescent="0.25">
      <c r="S605" s="57" t="s">
        <v>1430</v>
      </c>
      <c r="T605" s="56" t="s">
        <v>279</v>
      </c>
      <c r="U605" s="58">
        <v>70155.411376716322</v>
      </c>
      <c r="V605" s="59">
        <v>81339.712918660283</v>
      </c>
      <c r="X605" s="55" t="str">
        <f t="shared" si="9"/>
        <v>52.2</v>
      </c>
    </row>
    <row r="606" spans="19:24" x14ac:dyDescent="0.25">
      <c r="S606" s="57" t="s">
        <v>1431</v>
      </c>
      <c r="T606" s="56" t="s">
        <v>734</v>
      </c>
      <c r="U606" s="58">
        <v>66184.601325108524</v>
      </c>
      <c r="V606" s="59">
        <v>119389.88909380104</v>
      </c>
      <c r="X606" s="55" t="str">
        <f t="shared" si="9"/>
        <v>52.21</v>
      </c>
    </row>
    <row r="607" spans="19:24" x14ac:dyDescent="0.25">
      <c r="S607" s="57" t="s">
        <v>1432</v>
      </c>
      <c r="T607" s="56" t="s">
        <v>735</v>
      </c>
      <c r="U607" s="58">
        <v>55238.897074300148</v>
      </c>
      <c r="V607" s="59">
        <v>118181.81818181818</v>
      </c>
      <c r="X607" s="55" t="str">
        <f t="shared" si="9"/>
        <v>52.22</v>
      </c>
    </row>
    <row r="608" spans="19:24" x14ac:dyDescent="0.25">
      <c r="S608" s="57" t="s">
        <v>1433</v>
      </c>
      <c r="T608" s="56" t="s">
        <v>736</v>
      </c>
      <c r="U608" s="58">
        <v>125906.85966016362</v>
      </c>
      <c r="V608" s="59" t="s">
        <v>77</v>
      </c>
      <c r="X608" s="55" t="str">
        <f t="shared" si="9"/>
        <v>52.23</v>
      </c>
    </row>
    <row r="609" spans="19:24" x14ac:dyDescent="0.25">
      <c r="S609" s="57" t="s">
        <v>1434</v>
      </c>
      <c r="T609" s="56" t="s">
        <v>737</v>
      </c>
      <c r="U609" s="58">
        <v>77140.50131926121</v>
      </c>
      <c r="V609" s="59" t="s">
        <v>77</v>
      </c>
      <c r="X609" s="55" t="str">
        <f t="shared" si="9"/>
        <v>52.24</v>
      </c>
    </row>
    <row r="610" spans="19:24" x14ac:dyDescent="0.25">
      <c r="S610" s="57" t="s">
        <v>1435</v>
      </c>
      <c r="T610" s="56" t="s">
        <v>738</v>
      </c>
      <c r="U610" s="58">
        <v>48297.706681766707</v>
      </c>
      <c r="V610" s="59">
        <v>66002.244076298593</v>
      </c>
      <c r="X610" s="55" t="str">
        <f t="shared" si="9"/>
        <v>52.29</v>
      </c>
    </row>
    <row r="611" spans="19:24" x14ac:dyDescent="0.25">
      <c r="S611" s="57" t="s">
        <v>1436</v>
      </c>
      <c r="T611" s="56" t="s">
        <v>280</v>
      </c>
      <c r="U611" s="58">
        <v>15924.321860041031</v>
      </c>
      <c r="V611" s="59" t="s">
        <v>77</v>
      </c>
      <c r="X611" s="55" t="str">
        <f t="shared" si="9"/>
        <v>53</v>
      </c>
    </row>
    <row r="612" spans="19:24" x14ac:dyDescent="0.25">
      <c r="S612" s="57" t="s">
        <v>1437</v>
      </c>
      <c r="T612" s="56" t="s">
        <v>281</v>
      </c>
      <c r="U612" s="58">
        <v>25117.804950790338</v>
      </c>
      <c r="V612" s="59">
        <v>35082.458770614692</v>
      </c>
      <c r="X612" s="55" t="str">
        <f t="shared" si="9"/>
        <v>53.1</v>
      </c>
    </row>
    <row r="613" spans="19:24" x14ac:dyDescent="0.25">
      <c r="S613" s="57" t="s">
        <v>1438</v>
      </c>
      <c r="T613" s="56" t="s">
        <v>281</v>
      </c>
      <c r="U613" s="58">
        <v>25117.804950790338</v>
      </c>
      <c r="V613" s="59">
        <v>35082.458770614692</v>
      </c>
      <c r="X613" s="55" t="str">
        <f t="shared" si="9"/>
        <v>53.10</v>
      </c>
    </row>
    <row r="614" spans="19:24" x14ac:dyDescent="0.25">
      <c r="S614" s="57" t="s">
        <v>1439</v>
      </c>
      <c r="T614" s="56" t="s">
        <v>282</v>
      </c>
      <c r="U614" s="58">
        <v>14582.263050198093</v>
      </c>
      <c r="V614" s="59">
        <v>34294.801923866376</v>
      </c>
      <c r="X614" s="55" t="str">
        <f t="shared" si="9"/>
        <v>53.2</v>
      </c>
    </row>
    <row r="615" spans="19:24" x14ac:dyDescent="0.25">
      <c r="S615" s="57" t="s">
        <v>1440</v>
      </c>
      <c r="T615" s="56" t="s">
        <v>282</v>
      </c>
      <c r="U615" s="58">
        <v>14582.263050198093</v>
      </c>
      <c r="V615" s="59">
        <v>34294.801923866376</v>
      </c>
      <c r="X615" s="55" t="str">
        <f t="shared" si="9"/>
        <v>53.20</v>
      </c>
    </row>
    <row r="616" spans="19:24" x14ac:dyDescent="0.25">
      <c r="S616" s="57" t="s">
        <v>77</v>
      </c>
      <c r="T616" s="60" t="s">
        <v>283</v>
      </c>
      <c r="U616" s="58">
        <v>12099.224913018017</v>
      </c>
      <c r="V616" s="59">
        <v>28315.827858619185</v>
      </c>
      <c r="X616" s="55" t="str">
        <f t="shared" si="9"/>
        <v/>
      </c>
    </row>
    <row r="617" spans="19:24" x14ac:dyDescent="0.25">
      <c r="S617" s="57" t="s">
        <v>1441</v>
      </c>
      <c r="T617" s="56" t="s">
        <v>284</v>
      </c>
      <c r="U617" s="58">
        <v>28104.959938031032</v>
      </c>
      <c r="V617" s="59">
        <v>42900.166089019556</v>
      </c>
      <c r="X617" s="55" t="str">
        <f t="shared" si="9"/>
        <v>55</v>
      </c>
    </row>
    <row r="618" spans="19:24" x14ac:dyDescent="0.25">
      <c r="S618" s="57" t="s">
        <v>1442</v>
      </c>
      <c r="T618" s="56" t="s">
        <v>285</v>
      </c>
      <c r="U618" s="58">
        <v>34002.194523059217</v>
      </c>
      <c r="V618" s="59">
        <v>45000</v>
      </c>
      <c r="X618" s="55" t="str">
        <f t="shared" si="9"/>
        <v>55.1</v>
      </c>
    </row>
    <row r="619" spans="19:24" x14ac:dyDescent="0.25">
      <c r="S619" s="57" t="s">
        <v>1443</v>
      </c>
      <c r="T619" s="56" t="s">
        <v>285</v>
      </c>
      <c r="U619" s="58">
        <v>34002.194523059217</v>
      </c>
      <c r="V619" s="59">
        <v>45000</v>
      </c>
      <c r="X619" s="55" t="str">
        <f t="shared" si="9"/>
        <v>55.10</v>
      </c>
    </row>
    <row r="620" spans="19:24" x14ac:dyDescent="0.25">
      <c r="S620" s="57" t="s">
        <v>1444</v>
      </c>
      <c r="T620" s="56" t="s">
        <v>286</v>
      </c>
      <c r="U620" s="58">
        <v>12824.265749217642</v>
      </c>
      <c r="V620" s="59">
        <v>29966.479166666668</v>
      </c>
      <c r="X620" s="55" t="str">
        <f t="shared" si="9"/>
        <v>55.2</v>
      </c>
    </row>
    <row r="621" spans="19:24" x14ac:dyDescent="0.25">
      <c r="S621" s="57" t="s">
        <v>1445</v>
      </c>
      <c r="T621" s="56" t="s">
        <v>286</v>
      </c>
      <c r="U621" s="58">
        <v>12824.265749217642</v>
      </c>
      <c r="V621" s="59">
        <v>29966.479166666668</v>
      </c>
      <c r="X621" s="55" t="str">
        <f t="shared" si="9"/>
        <v>55.20</v>
      </c>
    </row>
    <row r="622" spans="19:24" x14ac:dyDescent="0.25">
      <c r="S622" s="57" t="s">
        <v>1446</v>
      </c>
      <c r="T622" s="56" t="s">
        <v>287</v>
      </c>
      <c r="U622" s="58">
        <v>10732.157506152584</v>
      </c>
      <c r="V622" s="59" t="s">
        <v>77</v>
      </c>
      <c r="X622" s="55" t="str">
        <f t="shared" si="9"/>
        <v>55.3</v>
      </c>
    </row>
    <row r="623" spans="19:24" x14ac:dyDescent="0.25">
      <c r="S623" s="57" t="s">
        <v>1447</v>
      </c>
      <c r="T623" s="56" t="s">
        <v>739</v>
      </c>
      <c r="U623" s="58">
        <v>10732.157506152584</v>
      </c>
      <c r="V623" s="59" t="s">
        <v>77</v>
      </c>
      <c r="X623" s="55" t="str">
        <f t="shared" si="9"/>
        <v>55.30</v>
      </c>
    </row>
    <row r="624" spans="19:24" x14ac:dyDescent="0.25">
      <c r="S624" s="57" t="s">
        <v>1448</v>
      </c>
      <c r="T624" s="56" t="s">
        <v>288</v>
      </c>
      <c r="U624" s="58">
        <v>14382.314694408322</v>
      </c>
      <c r="V624" s="59">
        <v>31600</v>
      </c>
      <c r="X624" s="55" t="str">
        <f t="shared" si="9"/>
        <v>55.9</v>
      </c>
    </row>
    <row r="625" spans="19:24" x14ac:dyDescent="0.25">
      <c r="S625" s="57" t="s">
        <v>1449</v>
      </c>
      <c r="T625" s="56" t="s">
        <v>288</v>
      </c>
      <c r="U625" s="58">
        <v>14382.314694408322</v>
      </c>
      <c r="V625" s="59">
        <v>31600</v>
      </c>
      <c r="X625" s="55" t="str">
        <f t="shared" si="9"/>
        <v>55.90</v>
      </c>
    </row>
    <row r="626" spans="19:24" x14ac:dyDescent="0.25">
      <c r="S626" s="57" t="s">
        <v>1450</v>
      </c>
      <c r="T626" s="56" t="s">
        <v>289</v>
      </c>
      <c r="U626" s="58">
        <v>5731.2441011614692</v>
      </c>
      <c r="V626" s="59">
        <v>23761.455440731977</v>
      </c>
      <c r="X626" s="55" t="str">
        <f t="shared" si="9"/>
        <v>56</v>
      </c>
    </row>
    <row r="627" spans="19:24" x14ac:dyDescent="0.25">
      <c r="S627" s="57" t="s">
        <v>1451</v>
      </c>
      <c r="T627" s="56" t="s">
        <v>290</v>
      </c>
      <c r="U627" s="58">
        <v>7104.3691185264115</v>
      </c>
      <c r="V627" s="59">
        <v>24866.440367259645</v>
      </c>
      <c r="X627" s="55" t="str">
        <f t="shared" si="9"/>
        <v>56.1</v>
      </c>
    </row>
    <row r="628" spans="19:24" x14ac:dyDescent="0.25">
      <c r="S628" s="57" t="s">
        <v>1452</v>
      </c>
      <c r="T628" s="56" t="s">
        <v>740</v>
      </c>
      <c r="U628" s="58">
        <v>7104.3691185264115</v>
      </c>
      <c r="V628" s="59">
        <v>24866.440367259645</v>
      </c>
      <c r="X628" s="55" t="str">
        <f t="shared" si="9"/>
        <v>56.10</v>
      </c>
    </row>
    <row r="629" spans="19:24" x14ac:dyDescent="0.25">
      <c r="S629" s="57" t="s">
        <v>1453</v>
      </c>
      <c r="T629" s="56" t="s">
        <v>291</v>
      </c>
      <c r="U629" s="58">
        <v>13032.873806998939</v>
      </c>
      <c r="V629" s="59">
        <v>27417.594987768436</v>
      </c>
      <c r="X629" s="55" t="str">
        <f t="shared" si="9"/>
        <v>56.2</v>
      </c>
    </row>
    <row r="630" spans="19:24" x14ac:dyDescent="0.25">
      <c r="S630" s="57" t="s">
        <v>1454</v>
      </c>
      <c r="T630" s="56" t="s">
        <v>741</v>
      </c>
      <c r="U630" s="58">
        <v>16506.232023010547</v>
      </c>
      <c r="V630" s="59">
        <v>27674.732733751909</v>
      </c>
      <c r="X630" s="55" t="str">
        <f t="shared" si="9"/>
        <v>56.21</v>
      </c>
    </row>
    <row r="631" spans="19:24" x14ac:dyDescent="0.25">
      <c r="S631" s="57" t="s">
        <v>1455</v>
      </c>
      <c r="T631" s="56" t="s">
        <v>742</v>
      </c>
      <c r="U631" s="58">
        <v>11358.173076923076</v>
      </c>
      <c r="V631" s="59">
        <v>27309.620444673645</v>
      </c>
      <c r="X631" s="55" t="str">
        <f t="shared" si="9"/>
        <v>56.29</v>
      </c>
    </row>
    <row r="632" spans="19:24" x14ac:dyDescent="0.25">
      <c r="S632" s="57" t="s">
        <v>1456</v>
      </c>
      <c r="T632" s="56" t="s">
        <v>292</v>
      </c>
      <c r="U632" s="58">
        <v>3139.8806602940313</v>
      </c>
      <c r="V632" s="59">
        <v>17958.560307498246</v>
      </c>
      <c r="X632" s="55" t="str">
        <f t="shared" si="9"/>
        <v>56.3</v>
      </c>
    </row>
    <row r="633" spans="19:24" x14ac:dyDescent="0.25">
      <c r="S633" s="57" t="s">
        <v>1457</v>
      </c>
      <c r="T633" s="56" t="s">
        <v>292</v>
      </c>
      <c r="U633" s="58">
        <v>3139.8806602940313</v>
      </c>
      <c r="V633" s="59">
        <v>17958.560307498246</v>
      </c>
      <c r="X633" s="55" t="str">
        <f t="shared" si="9"/>
        <v>56.30</v>
      </c>
    </row>
    <row r="634" spans="19:24" x14ac:dyDescent="0.25">
      <c r="S634" s="57" t="s">
        <v>77</v>
      </c>
      <c r="T634" s="60" t="s">
        <v>293</v>
      </c>
      <c r="U634" s="58">
        <v>56162.18856863703</v>
      </c>
      <c r="V634" s="59">
        <v>97136.336197833647</v>
      </c>
      <c r="X634" s="55" t="str">
        <f t="shared" si="9"/>
        <v/>
      </c>
    </row>
    <row r="635" spans="19:24" x14ac:dyDescent="0.25">
      <c r="S635" s="57" t="s">
        <v>1458</v>
      </c>
      <c r="T635" s="56" t="s">
        <v>294</v>
      </c>
      <c r="U635" s="58">
        <v>28485.21528618364</v>
      </c>
      <c r="V635" s="59" t="s">
        <v>77</v>
      </c>
      <c r="X635" s="55" t="str">
        <f t="shared" si="9"/>
        <v>58</v>
      </c>
    </row>
    <row r="636" spans="19:24" x14ac:dyDescent="0.25">
      <c r="S636" s="57" t="s">
        <v>1459</v>
      </c>
      <c r="T636" s="56" t="s">
        <v>295</v>
      </c>
      <c r="U636" s="58">
        <v>26961.727183513249</v>
      </c>
      <c r="V636" s="59" t="s">
        <v>77</v>
      </c>
      <c r="X636" s="55" t="str">
        <f t="shared" si="9"/>
        <v>58.1</v>
      </c>
    </row>
    <row r="637" spans="19:24" x14ac:dyDescent="0.25">
      <c r="S637" s="57" t="s">
        <v>1460</v>
      </c>
      <c r="T637" s="56" t="s">
        <v>743</v>
      </c>
      <c r="U637" s="58">
        <v>31134.564643799473</v>
      </c>
      <c r="V637" s="59">
        <v>72727.272727272721</v>
      </c>
      <c r="X637" s="55" t="str">
        <f t="shared" si="9"/>
        <v>58.11</v>
      </c>
    </row>
    <row r="638" spans="19:24" x14ac:dyDescent="0.25">
      <c r="S638" s="57" t="s">
        <v>1461</v>
      </c>
      <c r="T638" s="56" t="s">
        <v>744</v>
      </c>
      <c r="U638" s="58">
        <v>27669.491525423728</v>
      </c>
      <c r="V638" s="59">
        <v>134867.11585251731</v>
      </c>
      <c r="X638" s="55" t="str">
        <f t="shared" si="9"/>
        <v>58.12</v>
      </c>
    </row>
    <row r="639" spans="19:24" x14ac:dyDescent="0.25">
      <c r="S639" s="57" t="s">
        <v>1462</v>
      </c>
      <c r="T639" s="56" t="s">
        <v>745</v>
      </c>
      <c r="U639" s="58">
        <v>27268.961946673571</v>
      </c>
      <c r="V639" s="59">
        <v>54804.267810490666</v>
      </c>
      <c r="X639" s="55" t="str">
        <f t="shared" si="9"/>
        <v>58.13</v>
      </c>
    </row>
    <row r="640" spans="19:24" x14ac:dyDescent="0.25">
      <c r="S640" s="57" t="s">
        <v>1463</v>
      </c>
      <c r="T640" s="56" t="s">
        <v>746</v>
      </c>
      <c r="U640" s="58">
        <v>18480.480480480481</v>
      </c>
      <c r="V640" s="59">
        <v>59376.25</v>
      </c>
      <c r="X640" s="55" t="str">
        <f t="shared" si="9"/>
        <v>58.14</v>
      </c>
    </row>
    <row r="641" spans="19:24" x14ac:dyDescent="0.25">
      <c r="S641" s="57" t="s">
        <v>1464</v>
      </c>
      <c r="T641" s="56" t="s">
        <v>747</v>
      </c>
      <c r="U641" s="58">
        <v>22154.088050314465</v>
      </c>
      <c r="V641" s="59">
        <v>44986.512435991222</v>
      </c>
      <c r="X641" s="55" t="str">
        <f t="shared" si="9"/>
        <v>58.19</v>
      </c>
    </row>
    <row r="642" spans="19:24" x14ac:dyDescent="0.25">
      <c r="S642" s="57" t="s">
        <v>1465</v>
      </c>
      <c r="T642" s="56" t="s">
        <v>296</v>
      </c>
      <c r="U642" s="58">
        <v>39774.70930232558</v>
      </c>
      <c r="V642" s="59" t="s">
        <v>77</v>
      </c>
      <c r="X642" s="55" t="str">
        <f t="shared" si="9"/>
        <v>58.2</v>
      </c>
    </row>
    <row r="643" spans="19:24" x14ac:dyDescent="0.25">
      <c r="S643" s="57" t="s">
        <v>1466</v>
      </c>
      <c r="T643" s="56" t="s">
        <v>748</v>
      </c>
      <c r="U643" s="58">
        <v>14400</v>
      </c>
      <c r="V643" s="59" t="s">
        <v>77</v>
      </c>
      <c r="X643" s="55" t="str">
        <f t="shared" si="9"/>
        <v>58.21</v>
      </c>
    </row>
    <row r="644" spans="19:24" x14ac:dyDescent="0.25">
      <c r="S644" s="57" t="s">
        <v>1467</v>
      </c>
      <c r="T644" s="56" t="s">
        <v>749</v>
      </c>
      <c r="U644" s="58">
        <v>40723.981900452491</v>
      </c>
      <c r="V644" s="59" t="s">
        <v>77</v>
      </c>
      <c r="X644" s="55" t="str">
        <f t="shared" si="9"/>
        <v>58.29</v>
      </c>
    </row>
    <row r="645" spans="19:24" x14ac:dyDescent="0.25">
      <c r="S645" s="57" t="s">
        <v>1468</v>
      </c>
      <c r="T645" s="56" t="s">
        <v>297</v>
      </c>
      <c r="U645" s="58">
        <v>18975.45434798349</v>
      </c>
      <c r="V645" s="59">
        <v>68181.818181818177</v>
      </c>
      <c r="X645" s="55" t="str">
        <f t="shared" si="9"/>
        <v>59</v>
      </c>
    </row>
    <row r="646" spans="19:24" x14ac:dyDescent="0.25">
      <c r="S646" s="57" t="s">
        <v>1469</v>
      </c>
      <c r="T646" s="56" t="s">
        <v>298</v>
      </c>
      <c r="U646" s="58">
        <v>19324.825986078886</v>
      </c>
      <c r="V646" s="59">
        <v>62500</v>
      </c>
      <c r="X646" s="55" t="str">
        <f t="shared" si="9"/>
        <v>59.1</v>
      </c>
    </row>
    <row r="647" spans="19:24" x14ac:dyDescent="0.25">
      <c r="S647" s="57" t="s">
        <v>1470</v>
      </c>
      <c r="T647" s="56" t="s">
        <v>750</v>
      </c>
      <c r="U647" s="58">
        <v>18671.921772101377</v>
      </c>
      <c r="V647" s="59" t="s">
        <v>77</v>
      </c>
      <c r="X647" s="55" t="str">
        <f t="shared" si="9"/>
        <v>59.11</v>
      </c>
    </row>
    <row r="648" spans="19:24" x14ac:dyDescent="0.25">
      <c r="S648" s="57" t="s">
        <v>1471</v>
      </c>
      <c r="T648" s="56" t="s">
        <v>751</v>
      </c>
      <c r="U648" s="58">
        <v>17376.847290640395</v>
      </c>
      <c r="V648" s="59">
        <v>50111.184336401711</v>
      </c>
      <c r="X648" s="55" t="str">
        <f t="shared" ref="X648:X711" si="10">TRIM(SUBSTITUTE(S648, CHAR(160), " "))</f>
        <v>59.12</v>
      </c>
    </row>
    <row r="649" spans="19:24" x14ac:dyDescent="0.25">
      <c r="S649" s="57" t="s">
        <v>1472</v>
      </c>
      <c r="T649" s="56" t="s">
        <v>752</v>
      </c>
      <c r="U649" s="58">
        <v>15090.702947845804</v>
      </c>
      <c r="V649" s="59" t="s">
        <v>77</v>
      </c>
      <c r="X649" s="55" t="str">
        <f t="shared" si="10"/>
        <v>59.13</v>
      </c>
    </row>
    <row r="650" spans="19:24" x14ac:dyDescent="0.25">
      <c r="S650" s="57" t="s">
        <v>1473</v>
      </c>
      <c r="T650" s="56" t="s">
        <v>753</v>
      </c>
      <c r="U650" s="58">
        <v>29093.904448105437</v>
      </c>
      <c r="V650" s="59" t="s">
        <v>77</v>
      </c>
      <c r="X650" s="55" t="str">
        <f t="shared" si="10"/>
        <v>59.14</v>
      </c>
    </row>
    <row r="651" spans="19:24" x14ac:dyDescent="0.25">
      <c r="S651" s="57" t="s">
        <v>1474</v>
      </c>
      <c r="T651" s="56" t="s">
        <v>299</v>
      </c>
      <c r="U651" s="58">
        <v>13847.900113507378</v>
      </c>
      <c r="V651" s="59">
        <v>91437.755102040814</v>
      </c>
      <c r="X651" s="55" t="str">
        <f t="shared" si="10"/>
        <v>59.2</v>
      </c>
    </row>
    <row r="652" spans="19:24" x14ac:dyDescent="0.25">
      <c r="S652" s="57" t="s">
        <v>1475</v>
      </c>
      <c r="T652" s="56" t="s">
        <v>299</v>
      </c>
      <c r="U652" s="58">
        <v>13847.900113507378</v>
      </c>
      <c r="V652" s="59">
        <v>91437.755102040814</v>
      </c>
      <c r="X652" s="55" t="str">
        <f t="shared" si="10"/>
        <v>59.20</v>
      </c>
    </row>
    <row r="653" spans="19:24" x14ac:dyDescent="0.25">
      <c r="S653" s="57" t="s">
        <v>1476</v>
      </c>
      <c r="T653" s="56" t="s">
        <v>300</v>
      </c>
      <c r="U653" s="58">
        <v>29466.570553252837</v>
      </c>
      <c r="V653" s="59">
        <v>91133.381901506233</v>
      </c>
      <c r="X653" s="55" t="str">
        <f t="shared" si="10"/>
        <v>60</v>
      </c>
    </row>
    <row r="654" spans="19:24" x14ac:dyDescent="0.25">
      <c r="S654" s="57" t="s">
        <v>1477</v>
      </c>
      <c r="T654" s="56" t="s">
        <v>301</v>
      </c>
      <c r="U654" s="58">
        <v>19725.400457665903</v>
      </c>
      <c r="V654" s="59" t="s">
        <v>77</v>
      </c>
      <c r="X654" s="55" t="str">
        <f t="shared" si="10"/>
        <v>60.1</v>
      </c>
    </row>
    <row r="655" spans="19:24" x14ac:dyDescent="0.25">
      <c r="S655" s="57" t="s">
        <v>1478</v>
      </c>
      <c r="T655" s="56" t="s">
        <v>301</v>
      </c>
      <c r="U655" s="58">
        <v>19725.400457665903</v>
      </c>
      <c r="V655" s="59" t="s">
        <v>77</v>
      </c>
      <c r="X655" s="55" t="str">
        <f t="shared" si="10"/>
        <v>60.10</v>
      </c>
    </row>
    <row r="656" spans="19:24" x14ac:dyDescent="0.25">
      <c r="S656" s="57" t="s">
        <v>1479</v>
      </c>
      <c r="T656" s="56" t="s">
        <v>302</v>
      </c>
      <c r="U656" s="58">
        <v>33946.329913180743</v>
      </c>
      <c r="V656" s="59" t="s">
        <v>77</v>
      </c>
      <c r="X656" s="55" t="str">
        <f t="shared" si="10"/>
        <v>60.2</v>
      </c>
    </row>
    <row r="657" spans="19:24" x14ac:dyDescent="0.25">
      <c r="S657" s="57" t="s">
        <v>1480</v>
      </c>
      <c r="T657" s="56" t="s">
        <v>302</v>
      </c>
      <c r="U657" s="58">
        <v>33946.329913180743</v>
      </c>
      <c r="V657" s="59" t="s">
        <v>77</v>
      </c>
      <c r="X657" s="55" t="str">
        <f t="shared" si="10"/>
        <v>60.20</v>
      </c>
    </row>
    <row r="658" spans="19:24" x14ac:dyDescent="0.25">
      <c r="S658" s="57" t="s">
        <v>1481</v>
      </c>
      <c r="T658" s="56" t="s">
        <v>303</v>
      </c>
      <c r="U658" s="58">
        <v>131335.02681343493</v>
      </c>
      <c r="V658" s="59">
        <v>179462.32500000001</v>
      </c>
      <c r="X658" s="55" t="str">
        <f t="shared" si="10"/>
        <v>61</v>
      </c>
    </row>
    <row r="659" spans="19:24" x14ac:dyDescent="0.25">
      <c r="S659" s="57" t="s">
        <v>1482</v>
      </c>
      <c r="T659" s="56" t="s">
        <v>304</v>
      </c>
      <c r="U659" s="58">
        <v>212196.64804469273</v>
      </c>
      <c r="V659" s="59">
        <v>180721.69596449222</v>
      </c>
      <c r="X659" s="55" t="str">
        <f t="shared" si="10"/>
        <v>61.1</v>
      </c>
    </row>
    <row r="660" spans="19:24" x14ac:dyDescent="0.25">
      <c r="S660" s="57" t="s">
        <v>1483</v>
      </c>
      <c r="T660" s="56" t="s">
        <v>304</v>
      </c>
      <c r="U660" s="58">
        <v>212196.64804469273</v>
      </c>
      <c r="V660" s="59">
        <v>180721.69596449222</v>
      </c>
      <c r="X660" s="55" t="str">
        <f t="shared" si="10"/>
        <v>61.10</v>
      </c>
    </row>
    <row r="661" spans="19:24" x14ac:dyDescent="0.25">
      <c r="S661" s="57" t="s">
        <v>1484</v>
      </c>
      <c r="T661" s="56" t="s">
        <v>305</v>
      </c>
      <c r="U661" s="58">
        <v>135032.94760527162</v>
      </c>
      <c r="V661" s="59">
        <v>202321.81576842853</v>
      </c>
      <c r="X661" s="55" t="str">
        <f t="shared" si="10"/>
        <v>61.2</v>
      </c>
    </row>
    <row r="662" spans="19:24" x14ac:dyDescent="0.25">
      <c r="S662" s="57" t="s">
        <v>1485</v>
      </c>
      <c r="T662" s="56" t="s">
        <v>305</v>
      </c>
      <c r="U662" s="58">
        <v>135032.94760527162</v>
      </c>
      <c r="V662" s="59">
        <v>202321.81576842853</v>
      </c>
      <c r="X662" s="55" t="str">
        <f t="shared" si="10"/>
        <v>61.20</v>
      </c>
    </row>
    <row r="663" spans="19:24" x14ac:dyDescent="0.25">
      <c r="S663" s="57" t="s">
        <v>1486</v>
      </c>
      <c r="T663" s="56" t="s">
        <v>306</v>
      </c>
      <c r="U663" s="58">
        <v>69952.267303102621</v>
      </c>
      <c r="V663" s="59">
        <v>353555.22088353412</v>
      </c>
      <c r="X663" s="55" t="str">
        <f t="shared" si="10"/>
        <v>61.3</v>
      </c>
    </row>
    <row r="664" spans="19:24" x14ac:dyDescent="0.25">
      <c r="S664" s="57" t="s">
        <v>1487</v>
      </c>
      <c r="T664" s="56" t="s">
        <v>306</v>
      </c>
      <c r="U664" s="58">
        <v>69952.267303102621</v>
      </c>
      <c r="V664" s="59">
        <v>353555.22088353412</v>
      </c>
      <c r="X664" s="55" t="str">
        <f t="shared" si="10"/>
        <v>61.30</v>
      </c>
    </row>
    <row r="665" spans="19:24" x14ac:dyDescent="0.25">
      <c r="S665" s="57" t="s">
        <v>1488</v>
      </c>
      <c r="T665" s="56" t="s">
        <v>307</v>
      </c>
      <c r="U665" s="58">
        <v>33849.489795918365</v>
      </c>
      <c r="V665" s="59">
        <v>109402.07296382365</v>
      </c>
      <c r="X665" s="55" t="str">
        <f t="shared" si="10"/>
        <v>61.9</v>
      </c>
    </row>
    <row r="666" spans="19:24" x14ac:dyDescent="0.25">
      <c r="S666" s="57" t="s">
        <v>1489</v>
      </c>
      <c r="T666" s="56" t="s">
        <v>307</v>
      </c>
      <c r="U666" s="58">
        <v>33849.489795918365</v>
      </c>
      <c r="V666" s="59">
        <v>109402.07296382365</v>
      </c>
      <c r="X666" s="55" t="str">
        <f t="shared" si="10"/>
        <v>61.90</v>
      </c>
    </row>
    <row r="667" spans="19:24" x14ac:dyDescent="0.25">
      <c r="S667" s="57" t="s">
        <v>1490</v>
      </c>
      <c r="T667" s="56" t="s">
        <v>308</v>
      </c>
      <c r="U667" s="58">
        <v>49443.854439844814</v>
      </c>
      <c r="V667" s="59">
        <v>80000</v>
      </c>
      <c r="X667" s="55" t="str">
        <f t="shared" si="10"/>
        <v>62</v>
      </c>
    </row>
    <row r="668" spans="19:24" x14ac:dyDescent="0.25">
      <c r="S668" s="57" t="s">
        <v>1491</v>
      </c>
      <c r="T668" s="56" t="s">
        <v>308</v>
      </c>
      <c r="U668" s="58">
        <v>49443.854439844814</v>
      </c>
      <c r="V668" s="59">
        <v>80000</v>
      </c>
      <c r="X668" s="55" t="str">
        <f t="shared" si="10"/>
        <v>62.0</v>
      </c>
    </row>
    <row r="669" spans="19:24" x14ac:dyDescent="0.25">
      <c r="S669" s="57" t="s">
        <v>1492</v>
      </c>
      <c r="T669" s="56" t="s">
        <v>754</v>
      </c>
      <c r="U669" s="58">
        <v>44918.319385532501</v>
      </c>
      <c r="V669" s="59">
        <v>72563.4292456072</v>
      </c>
      <c r="X669" s="55" t="str">
        <f t="shared" si="10"/>
        <v>62.01</v>
      </c>
    </row>
    <row r="670" spans="19:24" x14ac:dyDescent="0.25">
      <c r="S670" s="57" t="s">
        <v>1493</v>
      </c>
      <c r="T670" s="56" t="s">
        <v>755</v>
      </c>
      <c r="U670" s="58">
        <v>53658.872077028886</v>
      </c>
      <c r="V670" s="59">
        <v>87714.456267689078</v>
      </c>
      <c r="X670" s="55" t="str">
        <f t="shared" si="10"/>
        <v>62.02</v>
      </c>
    </row>
    <row r="671" spans="19:24" x14ac:dyDescent="0.25">
      <c r="S671" s="57" t="s">
        <v>1494</v>
      </c>
      <c r="T671" s="56" t="s">
        <v>756</v>
      </c>
      <c r="U671" s="58">
        <v>147752.98804780876</v>
      </c>
      <c r="V671" s="59">
        <v>88888.888888888891</v>
      </c>
      <c r="X671" s="55" t="str">
        <f t="shared" si="10"/>
        <v>62.03</v>
      </c>
    </row>
    <row r="672" spans="19:24" x14ac:dyDescent="0.25">
      <c r="S672" s="57" t="s">
        <v>1495</v>
      </c>
      <c r="T672" s="56" t="s">
        <v>757</v>
      </c>
      <c r="U672" s="58">
        <v>47673.501577287068</v>
      </c>
      <c r="V672" s="59" t="s">
        <v>77</v>
      </c>
      <c r="X672" s="55" t="str">
        <f t="shared" si="10"/>
        <v>62.09</v>
      </c>
    </row>
    <row r="673" spans="19:24" x14ac:dyDescent="0.25">
      <c r="S673" s="57" t="s">
        <v>1496</v>
      </c>
      <c r="T673" s="56" t="s">
        <v>309</v>
      </c>
      <c r="U673" s="58">
        <v>34690.786705931845</v>
      </c>
      <c r="V673" s="59" t="s">
        <v>77</v>
      </c>
      <c r="X673" s="55" t="str">
        <f t="shared" si="10"/>
        <v>63</v>
      </c>
    </row>
    <row r="674" spans="19:24" x14ac:dyDescent="0.25">
      <c r="S674" s="57" t="s">
        <v>1497</v>
      </c>
      <c r="T674" s="56" t="s">
        <v>310</v>
      </c>
      <c r="U674" s="58">
        <v>38236.582694414021</v>
      </c>
      <c r="V674" s="59" t="s">
        <v>77</v>
      </c>
      <c r="X674" s="55" t="str">
        <f t="shared" si="10"/>
        <v>63.1</v>
      </c>
    </row>
    <row r="675" spans="19:24" x14ac:dyDescent="0.25">
      <c r="S675" s="57" t="s">
        <v>1498</v>
      </c>
      <c r="T675" s="56" t="s">
        <v>758</v>
      </c>
      <c r="U675" s="58">
        <v>41074.302434946178</v>
      </c>
      <c r="V675" s="59" t="s">
        <v>77</v>
      </c>
      <c r="X675" s="55" t="str">
        <f t="shared" si="10"/>
        <v>63.11</v>
      </c>
    </row>
    <row r="676" spans="19:24" x14ac:dyDescent="0.25">
      <c r="S676" s="57" t="s">
        <v>1499</v>
      </c>
      <c r="T676" s="56" t="s">
        <v>759</v>
      </c>
      <c r="U676" s="58">
        <v>26434.782608695652</v>
      </c>
      <c r="V676" s="59" t="s">
        <v>77</v>
      </c>
      <c r="X676" s="55" t="str">
        <f t="shared" si="10"/>
        <v>63.12</v>
      </c>
    </row>
    <row r="677" spans="19:24" x14ac:dyDescent="0.25">
      <c r="S677" s="57" t="s">
        <v>1500</v>
      </c>
      <c r="T677" s="56" t="s">
        <v>311</v>
      </c>
      <c r="U677" s="58">
        <v>17104.053489343918</v>
      </c>
      <c r="V677" s="59">
        <v>54131.1</v>
      </c>
      <c r="X677" s="55" t="str">
        <f t="shared" si="10"/>
        <v>63.9</v>
      </c>
    </row>
    <row r="678" spans="19:24" x14ac:dyDescent="0.25">
      <c r="S678" s="57" t="s">
        <v>1501</v>
      </c>
      <c r="T678" s="56" t="s">
        <v>760</v>
      </c>
      <c r="U678" s="58">
        <v>26415.094339622643</v>
      </c>
      <c r="V678" s="59">
        <v>67387.559808612437</v>
      </c>
      <c r="X678" s="55" t="str">
        <f t="shared" si="10"/>
        <v>63.91</v>
      </c>
    </row>
    <row r="679" spans="19:24" x14ac:dyDescent="0.25">
      <c r="S679" s="57" t="s">
        <v>1502</v>
      </c>
      <c r="T679" s="56" t="s">
        <v>761</v>
      </c>
      <c r="U679" s="58">
        <v>16198.991288399817</v>
      </c>
      <c r="V679" s="59">
        <v>50058.875</v>
      </c>
      <c r="X679" s="55" t="str">
        <f t="shared" si="10"/>
        <v>63.99</v>
      </c>
    </row>
    <row r="680" spans="19:24" x14ac:dyDescent="0.25">
      <c r="S680" s="57" t="s">
        <v>77</v>
      </c>
      <c r="T680" s="60" t="s">
        <v>312</v>
      </c>
      <c r="U680" s="58">
        <v>161558.90205828755</v>
      </c>
      <c r="V680" s="59">
        <v>191727.86667133504</v>
      </c>
      <c r="X680" s="55" t="str">
        <f t="shared" si="10"/>
        <v/>
      </c>
    </row>
    <row r="681" spans="19:24" x14ac:dyDescent="0.25">
      <c r="S681" s="57" t="s">
        <v>1503</v>
      </c>
      <c r="T681" s="56" t="s">
        <v>313</v>
      </c>
      <c r="U681" s="58">
        <v>265347.11608076585</v>
      </c>
      <c r="V681" s="59">
        <v>222222.22222222222</v>
      </c>
      <c r="X681" s="55" t="str">
        <f t="shared" si="10"/>
        <v>64</v>
      </c>
    </row>
    <row r="682" spans="19:24" x14ac:dyDescent="0.25">
      <c r="S682" s="57" t="s">
        <v>1504</v>
      </c>
      <c r="T682" s="56" t="s">
        <v>314</v>
      </c>
      <c r="U682" s="58">
        <v>292940.3391117297</v>
      </c>
      <c r="V682" s="59">
        <v>225416.90319030191</v>
      </c>
      <c r="X682" s="55" t="str">
        <f t="shared" si="10"/>
        <v>64.1</v>
      </c>
    </row>
    <row r="683" spans="19:24" x14ac:dyDescent="0.25">
      <c r="S683" s="57" t="s">
        <v>1505</v>
      </c>
      <c r="T683" s="56" t="s">
        <v>762</v>
      </c>
      <c r="U683" s="58" t="s">
        <v>77</v>
      </c>
      <c r="V683" s="59" t="s">
        <v>77</v>
      </c>
      <c r="X683" s="55" t="str">
        <f t="shared" si="10"/>
        <v>64.11</v>
      </c>
    </row>
    <row r="684" spans="19:24" x14ac:dyDescent="0.25">
      <c r="S684" s="57" t="s">
        <v>1506</v>
      </c>
      <c r="T684" s="56" t="s">
        <v>763</v>
      </c>
      <c r="U684" s="58" t="s">
        <v>77</v>
      </c>
      <c r="V684" s="59">
        <v>235628.38116452479</v>
      </c>
      <c r="X684" s="55" t="str">
        <f t="shared" si="10"/>
        <v>64.19</v>
      </c>
    </row>
    <row r="685" spans="19:24" x14ac:dyDescent="0.25">
      <c r="S685" s="57" t="s">
        <v>1507</v>
      </c>
      <c r="T685" s="56" t="s">
        <v>315</v>
      </c>
      <c r="U685" s="58">
        <v>161721.09443954105</v>
      </c>
      <c r="V685" s="59">
        <v>177011.49425287356</v>
      </c>
      <c r="X685" s="55" t="str">
        <f t="shared" si="10"/>
        <v>64.2</v>
      </c>
    </row>
    <row r="686" spans="19:24" x14ac:dyDescent="0.25">
      <c r="S686" s="57" t="s">
        <v>1508</v>
      </c>
      <c r="T686" s="56" t="s">
        <v>315</v>
      </c>
      <c r="U686" s="58">
        <v>161721.09443954105</v>
      </c>
      <c r="V686" s="59">
        <v>177011.49425287356</v>
      </c>
      <c r="X686" s="55" t="str">
        <f t="shared" si="10"/>
        <v>64.20</v>
      </c>
    </row>
    <row r="687" spans="19:24" x14ac:dyDescent="0.25">
      <c r="S687" s="57" t="s">
        <v>1509</v>
      </c>
      <c r="T687" s="56" t="s">
        <v>316</v>
      </c>
      <c r="U687" s="58">
        <v>-31655.172413793105</v>
      </c>
      <c r="V687" s="59" t="s">
        <v>77</v>
      </c>
      <c r="X687" s="55" t="str">
        <f t="shared" si="10"/>
        <v>64.3</v>
      </c>
    </row>
    <row r="688" spans="19:24" x14ac:dyDescent="0.25">
      <c r="S688" s="57" t="s">
        <v>1510</v>
      </c>
      <c r="T688" s="56" t="s">
        <v>316</v>
      </c>
      <c r="U688" s="58">
        <v>-31655.172413793105</v>
      </c>
      <c r="V688" s="59" t="s">
        <v>77</v>
      </c>
      <c r="X688" s="55" t="str">
        <f t="shared" si="10"/>
        <v>64.30</v>
      </c>
    </row>
    <row r="689" spans="19:24" x14ac:dyDescent="0.25">
      <c r="S689" s="57" t="s">
        <v>1511</v>
      </c>
      <c r="T689" s="56" t="s">
        <v>317</v>
      </c>
      <c r="U689" s="58">
        <v>113226.35545830295</v>
      </c>
      <c r="V689" s="59">
        <v>244665.29629629632</v>
      </c>
      <c r="X689" s="55" t="str">
        <f t="shared" si="10"/>
        <v>64.9</v>
      </c>
    </row>
    <row r="690" spans="19:24" x14ac:dyDescent="0.25">
      <c r="S690" s="57" t="s">
        <v>1512</v>
      </c>
      <c r="T690" s="56" t="s">
        <v>318</v>
      </c>
      <c r="U690" s="58">
        <v>133015.94820780042</v>
      </c>
      <c r="V690" s="59">
        <v>237500</v>
      </c>
      <c r="X690" s="55" t="str">
        <f t="shared" si="10"/>
        <v>65</v>
      </c>
    </row>
    <row r="691" spans="19:24" x14ac:dyDescent="0.25">
      <c r="S691" s="57" t="s">
        <v>1513</v>
      </c>
      <c r="T691" s="56" t="s">
        <v>319</v>
      </c>
      <c r="U691" s="58">
        <v>123500.71281482655</v>
      </c>
      <c r="V691" s="59">
        <v>185779.10841359058</v>
      </c>
      <c r="X691" s="55" t="str">
        <f t="shared" si="10"/>
        <v>65.1</v>
      </c>
    </row>
    <row r="692" spans="19:24" x14ac:dyDescent="0.25">
      <c r="S692" s="57" t="s">
        <v>1514</v>
      </c>
      <c r="T692" s="56" t="s">
        <v>764</v>
      </c>
      <c r="U692" s="58">
        <v>400811.63859111798</v>
      </c>
      <c r="V692" s="59" t="s">
        <v>77</v>
      </c>
      <c r="X692" s="55" t="str">
        <f t="shared" si="10"/>
        <v>65.11</v>
      </c>
    </row>
    <row r="693" spans="19:24" x14ac:dyDescent="0.25">
      <c r="S693" s="57" t="s">
        <v>1515</v>
      </c>
      <c r="T693" s="56" t="s">
        <v>765</v>
      </c>
      <c r="U693" s="58">
        <v>51170.361493908524</v>
      </c>
      <c r="V693" s="59">
        <v>132916.04693140794</v>
      </c>
      <c r="X693" s="55" t="str">
        <f t="shared" si="10"/>
        <v>65.12</v>
      </c>
    </row>
    <row r="694" spans="19:24" x14ac:dyDescent="0.25">
      <c r="S694" s="57" t="s">
        <v>1516</v>
      </c>
      <c r="T694" s="56" t="s">
        <v>320</v>
      </c>
      <c r="U694" s="58" t="s">
        <v>77</v>
      </c>
      <c r="V694" s="59">
        <v>1000271.622134988</v>
      </c>
      <c r="X694" s="55" t="str">
        <f t="shared" si="10"/>
        <v>65.2</v>
      </c>
    </row>
    <row r="695" spans="19:24" x14ac:dyDescent="0.25">
      <c r="S695" s="57" t="s">
        <v>1517</v>
      </c>
      <c r="T695" s="56" t="s">
        <v>320</v>
      </c>
      <c r="U695" s="58" t="s">
        <v>77</v>
      </c>
      <c r="V695" s="59">
        <v>1000271.622134988</v>
      </c>
      <c r="X695" s="55" t="str">
        <f t="shared" si="10"/>
        <v>65.20</v>
      </c>
    </row>
    <row r="696" spans="19:24" x14ac:dyDescent="0.25">
      <c r="S696" s="57" t="s">
        <v>1518</v>
      </c>
      <c r="T696" s="56" t="s">
        <v>321</v>
      </c>
      <c r="U696" s="58">
        <v>3136500</v>
      </c>
      <c r="V696" s="59">
        <v>1297872.3404255318</v>
      </c>
      <c r="X696" s="55" t="str">
        <f t="shared" si="10"/>
        <v>65.3</v>
      </c>
    </row>
    <row r="697" spans="19:24" x14ac:dyDescent="0.25">
      <c r="S697" s="57" t="s">
        <v>1519</v>
      </c>
      <c r="T697" s="56" t="s">
        <v>321</v>
      </c>
      <c r="U697" s="58">
        <v>3136500</v>
      </c>
      <c r="V697" s="59">
        <v>1297872.3404255318</v>
      </c>
      <c r="X697" s="55" t="str">
        <f t="shared" si="10"/>
        <v>65.30</v>
      </c>
    </row>
    <row r="698" spans="19:24" x14ac:dyDescent="0.25">
      <c r="S698" s="57" t="s">
        <v>1520</v>
      </c>
      <c r="T698" s="56" t="s">
        <v>322</v>
      </c>
      <c r="U698" s="58">
        <v>25709.657229115277</v>
      </c>
      <c r="V698" s="59">
        <v>100278.36838285696</v>
      </c>
      <c r="X698" s="55" t="str">
        <f t="shared" si="10"/>
        <v>66</v>
      </c>
    </row>
    <row r="699" spans="19:24" x14ac:dyDescent="0.25">
      <c r="S699" s="57" t="s">
        <v>77</v>
      </c>
      <c r="T699" s="60" t="s">
        <v>323</v>
      </c>
      <c r="U699" s="58">
        <v>57168.001037243528</v>
      </c>
      <c r="V699" s="59">
        <v>98373.874047094534</v>
      </c>
      <c r="X699" s="55" t="str">
        <f t="shared" si="10"/>
        <v/>
      </c>
    </row>
    <row r="700" spans="19:24" x14ac:dyDescent="0.25">
      <c r="S700" s="57" t="s">
        <v>1521</v>
      </c>
      <c r="T700" s="56" t="s">
        <v>324</v>
      </c>
      <c r="U700" s="58">
        <v>57168.001037243528</v>
      </c>
      <c r="V700" s="59">
        <v>98373.874047094534</v>
      </c>
      <c r="X700" s="55" t="str">
        <f t="shared" si="10"/>
        <v>68</v>
      </c>
    </row>
    <row r="701" spans="19:24" x14ac:dyDescent="0.25">
      <c r="S701" s="57" t="s">
        <v>1522</v>
      </c>
      <c r="T701" s="56" t="s">
        <v>325</v>
      </c>
      <c r="U701" s="58">
        <v>95801.740669715291</v>
      </c>
      <c r="V701" s="59">
        <v>91884.333333333328</v>
      </c>
      <c r="X701" s="55" t="str">
        <f t="shared" si="10"/>
        <v>68.1</v>
      </c>
    </row>
    <row r="702" spans="19:24" x14ac:dyDescent="0.25">
      <c r="S702" s="57" t="s">
        <v>1523</v>
      </c>
      <c r="T702" s="56" t="s">
        <v>325</v>
      </c>
      <c r="U702" s="58">
        <v>95801.740669715291</v>
      </c>
      <c r="V702" s="59">
        <v>91884.333333333328</v>
      </c>
      <c r="X702" s="55" t="str">
        <f t="shared" si="10"/>
        <v>68.10</v>
      </c>
    </row>
    <row r="703" spans="19:24" x14ac:dyDescent="0.25">
      <c r="S703" s="57" t="s">
        <v>1524</v>
      </c>
      <c r="T703" s="56" t="s">
        <v>326</v>
      </c>
      <c r="U703" s="58">
        <v>62292.439142350479</v>
      </c>
      <c r="V703" s="59">
        <v>132688.70973034436</v>
      </c>
      <c r="X703" s="55" t="str">
        <f t="shared" si="10"/>
        <v>68.2</v>
      </c>
    </row>
    <row r="704" spans="19:24" x14ac:dyDescent="0.25">
      <c r="S704" s="57" t="s">
        <v>1525</v>
      </c>
      <c r="T704" s="56" t="s">
        <v>326</v>
      </c>
      <c r="U704" s="58">
        <v>62292.439142350479</v>
      </c>
      <c r="V704" s="59">
        <v>132688.70973034436</v>
      </c>
      <c r="X704" s="55" t="str">
        <f t="shared" si="10"/>
        <v>68.20</v>
      </c>
    </row>
    <row r="705" spans="19:24" x14ac:dyDescent="0.25">
      <c r="S705" s="57" t="s">
        <v>1526</v>
      </c>
      <c r="T705" s="56" t="s">
        <v>327</v>
      </c>
      <c r="U705" s="58">
        <v>29268.815360877765</v>
      </c>
      <c r="V705" s="59">
        <v>57544.954545454544</v>
      </c>
      <c r="X705" s="55" t="str">
        <f t="shared" si="10"/>
        <v>68.3</v>
      </c>
    </row>
    <row r="706" spans="19:24" x14ac:dyDescent="0.25">
      <c r="S706" s="57" t="s">
        <v>1527</v>
      </c>
      <c r="T706" s="56" t="s">
        <v>766</v>
      </c>
      <c r="U706" s="58">
        <v>14163.078205306292</v>
      </c>
      <c r="V706" s="59">
        <v>48704.883333333331</v>
      </c>
      <c r="X706" s="55" t="str">
        <f t="shared" si="10"/>
        <v>68.31</v>
      </c>
    </row>
    <row r="707" spans="19:24" x14ac:dyDescent="0.25">
      <c r="S707" s="57" t="s">
        <v>1528</v>
      </c>
      <c r="T707" s="56" t="s">
        <v>767</v>
      </c>
      <c r="U707" s="58">
        <v>53613.163196776361</v>
      </c>
      <c r="V707" s="59">
        <v>63092.749147383263</v>
      </c>
      <c r="X707" s="55" t="str">
        <f t="shared" si="10"/>
        <v>68.32</v>
      </c>
    </row>
    <row r="708" spans="19:24" x14ac:dyDescent="0.25">
      <c r="S708" s="57" t="s">
        <v>77</v>
      </c>
      <c r="T708" s="60" t="s">
        <v>328</v>
      </c>
      <c r="U708" s="58">
        <v>26316.513163760057</v>
      </c>
      <c r="V708" s="59">
        <v>62867.408633998224</v>
      </c>
      <c r="X708" s="55" t="str">
        <f t="shared" si="10"/>
        <v/>
      </c>
    </row>
    <row r="709" spans="19:24" x14ac:dyDescent="0.25">
      <c r="S709" s="57" t="s">
        <v>1529</v>
      </c>
      <c r="T709" s="56" t="s">
        <v>329</v>
      </c>
      <c r="U709" s="58">
        <v>21707.478769638743</v>
      </c>
      <c r="V709" s="59" t="s">
        <v>77</v>
      </c>
      <c r="X709" s="55" t="str">
        <f t="shared" si="10"/>
        <v>69</v>
      </c>
    </row>
    <row r="710" spans="19:24" x14ac:dyDescent="0.25">
      <c r="S710" s="57" t="s">
        <v>1530</v>
      </c>
      <c r="T710" s="56" t="s">
        <v>330</v>
      </c>
      <c r="U710" s="58">
        <v>22722.457392345026</v>
      </c>
      <c r="V710" s="59" t="s">
        <v>77</v>
      </c>
      <c r="X710" s="55" t="str">
        <f t="shared" si="10"/>
        <v>69.1</v>
      </c>
    </row>
    <row r="711" spans="19:24" x14ac:dyDescent="0.25">
      <c r="S711" s="57" t="s">
        <v>1531</v>
      </c>
      <c r="T711" s="56" t="s">
        <v>330</v>
      </c>
      <c r="U711" s="58">
        <v>22722.457392345026</v>
      </c>
      <c r="V711" s="59" t="s">
        <v>77</v>
      </c>
      <c r="X711" s="55" t="str">
        <f t="shared" si="10"/>
        <v>69.10</v>
      </c>
    </row>
    <row r="712" spans="19:24" x14ac:dyDescent="0.25">
      <c r="S712" s="57" t="s">
        <v>1532</v>
      </c>
      <c r="T712" s="56" t="s">
        <v>331</v>
      </c>
      <c r="U712" s="58">
        <v>20789.853330127433</v>
      </c>
      <c r="V712" s="59">
        <v>55482.756450567162</v>
      </c>
      <c r="X712" s="55" t="str">
        <f t="shared" ref="X712:X775" si="11">TRIM(SUBSTITUTE(S712, CHAR(160), " "))</f>
        <v>69.2</v>
      </c>
    </row>
    <row r="713" spans="19:24" x14ac:dyDescent="0.25">
      <c r="S713" s="57" t="s">
        <v>1533</v>
      </c>
      <c r="T713" s="56" t="s">
        <v>331</v>
      </c>
      <c r="U713" s="58">
        <v>20789.853330127433</v>
      </c>
      <c r="V713" s="59">
        <v>55482.756450567162</v>
      </c>
      <c r="X713" s="55" t="str">
        <f t="shared" si="11"/>
        <v>69.20</v>
      </c>
    </row>
    <row r="714" spans="19:24" x14ac:dyDescent="0.25">
      <c r="S714" s="57" t="s">
        <v>1534</v>
      </c>
      <c r="T714" s="56" t="s">
        <v>332</v>
      </c>
      <c r="U714" s="58">
        <v>37292.740483139787</v>
      </c>
      <c r="V714" s="59">
        <v>76923.076923076922</v>
      </c>
      <c r="X714" s="55" t="str">
        <f t="shared" si="11"/>
        <v>70</v>
      </c>
    </row>
    <row r="715" spans="19:24" x14ac:dyDescent="0.25">
      <c r="S715" s="57" t="s">
        <v>1535</v>
      </c>
      <c r="T715" s="56" t="s">
        <v>333</v>
      </c>
      <c r="U715" s="58">
        <v>23780.598368087034</v>
      </c>
      <c r="V715" s="59" t="s">
        <v>77</v>
      </c>
      <c r="X715" s="55" t="str">
        <f t="shared" si="11"/>
        <v>70.1</v>
      </c>
    </row>
    <row r="716" spans="19:24" x14ac:dyDescent="0.25">
      <c r="S716" s="57" t="s">
        <v>1536</v>
      </c>
      <c r="T716" s="56" t="s">
        <v>333</v>
      </c>
      <c r="U716" s="58">
        <v>23780.598368087034</v>
      </c>
      <c r="V716" s="59" t="s">
        <v>77</v>
      </c>
      <c r="X716" s="55" t="str">
        <f t="shared" si="11"/>
        <v>70.10</v>
      </c>
    </row>
    <row r="717" spans="19:24" x14ac:dyDescent="0.25">
      <c r="S717" s="57" t="s">
        <v>1537</v>
      </c>
      <c r="T717" s="56" t="s">
        <v>334</v>
      </c>
      <c r="U717" s="58">
        <v>37528.155554502518</v>
      </c>
      <c r="V717" s="59">
        <v>75000</v>
      </c>
      <c r="X717" s="55" t="str">
        <f t="shared" si="11"/>
        <v>70.2</v>
      </c>
    </row>
    <row r="718" spans="19:24" x14ac:dyDescent="0.25">
      <c r="S718" s="57" t="s">
        <v>1538</v>
      </c>
      <c r="T718" s="56" t="s">
        <v>768</v>
      </c>
      <c r="U718" s="58">
        <v>27471.698113207549</v>
      </c>
      <c r="V718" s="59">
        <v>57142.857142857145</v>
      </c>
      <c r="X718" s="55" t="str">
        <f t="shared" si="11"/>
        <v>70.21</v>
      </c>
    </row>
    <row r="719" spans="19:24" x14ac:dyDescent="0.25">
      <c r="S719" s="57" t="s">
        <v>1539</v>
      </c>
      <c r="T719" s="56" t="s">
        <v>769</v>
      </c>
      <c r="U719" s="58">
        <v>37787.229216286716</v>
      </c>
      <c r="V719" s="59">
        <v>73684.210526315786</v>
      </c>
      <c r="X719" s="55" t="str">
        <f t="shared" si="11"/>
        <v>70.22</v>
      </c>
    </row>
    <row r="720" spans="19:24" x14ac:dyDescent="0.25">
      <c r="S720" s="57" t="s">
        <v>1540</v>
      </c>
      <c r="T720" s="56" t="s">
        <v>335</v>
      </c>
      <c r="U720" s="58">
        <v>24013.226804374834</v>
      </c>
      <c r="V720" s="59">
        <v>64904.322212996856</v>
      </c>
      <c r="X720" s="55" t="str">
        <f t="shared" si="11"/>
        <v>71</v>
      </c>
    </row>
    <row r="721" spans="19:24" x14ac:dyDescent="0.25">
      <c r="S721" s="57" t="s">
        <v>1541</v>
      </c>
      <c r="T721" s="56" t="s">
        <v>336</v>
      </c>
      <c r="U721" s="58">
        <v>22144.59524522115</v>
      </c>
      <c r="V721" s="59">
        <v>65385.921471264635</v>
      </c>
      <c r="X721" s="55" t="str">
        <f t="shared" si="11"/>
        <v>71.1</v>
      </c>
    </row>
    <row r="722" spans="19:24" x14ac:dyDescent="0.25">
      <c r="S722" s="57" t="s">
        <v>1542</v>
      </c>
      <c r="T722" s="56" t="s">
        <v>770</v>
      </c>
      <c r="U722" s="58">
        <v>15737.436377464459</v>
      </c>
      <c r="V722" s="59">
        <v>50631.786355278731</v>
      </c>
      <c r="X722" s="55" t="str">
        <f t="shared" si="11"/>
        <v>71.11</v>
      </c>
    </row>
    <row r="723" spans="19:24" x14ac:dyDescent="0.25">
      <c r="S723" s="57" t="s">
        <v>1543</v>
      </c>
      <c r="T723" s="56" t="s">
        <v>771</v>
      </c>
      <c r="U723" s="58">
        <v>23977.341187495815</v>
      </c>
      <c r="V723" s="59">
        <v>69489.865932654953</v>
      </c>
      <c r="X723" s="55" t="str">
        <f t="shared" si="11"/>
        <v>71.12</v>
      </c>
    </row>
    <row r="724" spans="19:24" x14ac:dyDescent="0.25">
      <c r="S724" s="57" t="s">
        <v>1544</v>
      </c>
      <c r="T724" s="56" t="s">
        <v>337</v>
      </c>
      <c r="U724" s="58">
        <v>51329.655697165683</v>
      </c>
      <c r="V724" s="59">
        <v>62309.156035348184</v>
      </c>
      <c r="X724" s="55" t="str">
        <f t="shared" si="11"/>
        <v>71.2</v>
      </c>
    </row>
    <row r="725" spans="19:24" x14ac:dyDescent="0.25">
      <c r="S725" s="57" t="s">
        <v>1545</v>
      </c>
      <c r="T725" s="56" t="s">
        <v>337</v>
      </c>
      <c r="U725" s="58">
        <v>51329.655697165683</v>
      </c>
      <c r="V725" s="59">
        <v>62309.156035348184</v>
      </c>
      <c r="X725" s="55" t="str">
        <f t="shared" si="11"/>
        <v>71.20</v>
      </c>
    </row>
    <row r="726" spans="19:24" x14ac:dyDescent="0.25">
      <c r="S726" s="57" t="s">
        <v>1546</v>
      </c>
      <c r="T726" s="56" t="s">
        <v>338</v>
      </c>
      <c r="U726" s="58">
        <v>30767.705607106036</v>
      </c>
      <c r="V726" s="59" t="s">
        <v>77</v>
      </c>
      <c r="X726" s="55" t="str">
        <f t="shared" si="11"/>
        <v>72</v>
      </c>
    </row>
    <row r="727" spans="19:24" x14ac:dyDescent="0.25">
      <c r="S727" s="57" t="s">
        <v>1547</v>
      </c>
      <c r="T727" s="56" t="s">
        <v>339</v>
      </c>
      <c r="U727" s="58">
        <v>30790.859507240926</v>
      </c>
      <c r="V727" s="59">
        <v>76470.588235294112</v>
      </c>
      <c r="X727" s="55" t="str">
        <f t="shared" si="11"/>
        <v>72.1</v>
      </c>
    </row>
    <row r="728" spans="19:24" x14ac:dyDescent="0.25">
      <c r="S728" s="57" t="s">
        <v>1548</v>
      </c>
      <c r="T728" s="56" t="s">
        <v>772</v>
      </c>
      <c r="U728" s="58">
        <v>45597.484276729563</v>
      </c>
      <c r="V728" s="59">
        <v>100000</v>
      </c>
      <c r="X728" s="55" t="str">
        <f t="shared" si="11"/>
        <v>72.11</v>
      </c>
    </row>
    <row r="729" spans="19:24" x14ac:dyDescent="0.25">
      <c r="S729" s="57" t="s">
        <v>1549</v>
      </c>
      <c r="T729" s="56" t="s">
        <v>773</v>
      </c>
      <c r="U729" s="58">
        <v>29594.470982823459</v>
      </c>
      <c r="V729" s="59">
        <v>71428.571428571435</v>
      </c>
      <c r="X729" s="55" t="str">
        <f t="shared" si="11"/>
        <v>72.19</v>
      </c>
    </row>
    <row r="730" spans="19:24" x14ac:dyDescent="0.25">
      <c r="S730" s="57" t="s">
        <v>1550</v>
      </c>
      <c r="T730" s="56" t="s">
        <v>340</v>
      </c>
      <c r="U730" s="58">
        <v>30648.101265822785</v>
      </c>
      <c r="V730" s="59" t="s">
        <v>77</v>
      </c>
      <c r="X730" s="55" t="str">
        <f t="shared" si="11"/>
        <v>72.2</v>
      </c>
    </row>
    <row r="731" spans="19:24" x14ac:dyDescent="0.25">
      <c r="S731" s="57" t="s">
        <v>1551</v>
      </c>
      <c r="T731" s="56" t="s">
        <v>340</v>
      </c>
      <c r="U731" s="58">
        <v>30648.101265822785</v>
      </c>
      <c r="V731" s="59" t="s">
        <v>77</v>
      </c>
      <c r="X731" s="55" t="str">
        <f t="shared" si="11"/>
        <v>72.20</v>
      </c>
    </row>
    <row r="732" spans="19:24" x14ac:dyDescent="0.25">
      <c r="S732" s="57" t="s">
        <v>1552</v>
      </c>
      <c r="T732" s="56" t="s">
        <v>341</v>
      </c>
      <c r="U732" s="58">
        <v>30530.585834453239</v>
      </c>
      <c r="V732" s="59">
        <v>52245.339430179389</v>
      </c>
      <c r="X732" s="55" t="str">
        <f t="shared" si="11"/>
        <v>73</v>
      </c>
    </row>
    <row r="733" spans="19:24" x14ac:dyDescent="0.25">
      <c r="S733" s="57" t="s">
        <v>1553</v>
      </c>
      <c r="T733" s="56" t="s">
        <v>342</v>
      </c>
      <c r="U733" s="58">
        <v>30975.76755675803</v>
      </c>
      <c r="V733" s="59">
        <v>51176.723284434644</v>
      </c>
      <c r="X733" s="55" t="str">
        <f t="shared" si="11"/>
        <v>73.1</v>
      </c>
    </row>
    <row r="734" spans="19:24" x14ac:dyDescent="0.25">
      <c r="S734" s="57" t="s">
        <v>1554</v>
      </c>
      <c r="T734" s="56" t="s">
        <v>774</v>
      </c>
      <c r="U734" s="58">
        <v>27845.936300585818</v>
      </c>
      <c r="V734" s="59" t="s">
        <v>77</v>
      </c>
      <c r="X734" s="55" t="str">
        <f t="shared" si="11"/>
        <v>73.11</v>
      </c>
    </row>
    <row r="735" spans="19:24" x14ac:dyDescent="0.25">
      <c r="S735" s="57" t="s">
        <v>1555</v>
      </c>
      <c r="T735" s="56" t="s">
        <v>775</v>
      </c>
      <c r="U735" s="58">
        <v>52584.844258484423</v>
      </c>
      <c r="V735" s="59">
        <v>81818.181818181823</v>
      </c>
      <c r="X735" s="55" t="str">
        <f t="shared" si="11"/>
        <v>73.12</v>
      </c>
    </row>
    <row r="736" spans="19:24" x14ac:dyDescent="0.25">
      <c r="S736" s="57" t="s">
        <v>1556</v>
      </c>
      <c r="T736" s="56" t="s">
        <v>343</v>
      </c>
      <c r="U736" s="58">
        <v>28080.284881838783</v>
      </c>
      <c r="V736" s="59">
        <v>59616.79141909098</v>
      </c>
      <c r="X736" s="55" t="str">
        <f t="shared" si="11"/>
        <v>73.2</v>
      </c>
    </row>
    <row r="737" spans="19:24" x14ac:dyDescent="0.25">
      <c r="S737" s="57" t="s">
        <v>1557</v>
      </c>
      <c r="T737" s="56" t="s">
        <v>343</v>
      </c>
      <c r="U737" s="58">
        <v>28080.284881838783</v>
      </c>
      <c r="V737" s="59">
        <v>59616.79141909098</v>
      </c>
      <c r="X737" s="55" t="str">
        <f t="shared" si="11"/>
        <v>73.20</v>
      </c>
    </row>
    <row r="738" spans="19:24" x14ac:dyDescent="0.25">
      <c r="S738" s="57" t="s">
        <v>1558</v>
      </c>
      <c r="T738" s="56" t="s">
        <v>344</v>
      </c>
      <c r="U738" s="58">
        <v>14872.625215889464</v>
      </c>
      <c r="V738" s="59">
        <v>40849.084615384614</v>
      </c>
      <c r="X738" s="55" t="str">
        <f t="shared" si="11"/>
        <v>74</v>
      </c>
    </row>
    <row r="739" spans="19:24" x14ac:dyDescent="0.25">
      <c r="S739" s="57" t="s">
        <v>1559</v>
      </c>
      <c r="T739" s="56" t="s">
        <v>345</v>
      </c>
      <c r="U739" s="58">
        <v>18126.66311868015</v>
      </c>
      <c r="V739" s="59">
        <v>41176.470588235294</v>
      </c>
      <c r="X739" s="55" t="str">
        <f t="shared" si="11"/>
        <v>74.1</v>
      </c>
    </row>
    <row r="740" spans="19:24" x14ac:dyDescent="0.25">
      <c r="S740" s="57" t="s">
        <v>1560</v>
      </c>
      <c r="T740" s="56" t="s">
        <v>345</v>
      </c>
      <c r="U740" s="58">
        <v>18126.66311868015</v>
      </c>
      <c r="V740" s="59">
        <v>41176.470588235294</v>
      </c>
      <c r="X740" s="55" t="str">
        <f t="shared" si="11"/>
        <v>74.10</v>
      </c>
    </row>
    <row r="741" spans="19:24" x14ac:dyDescent="0.25">
      <c r="S741" s="57" t="s">
        <v>1561</v>
      </c>
      <c r="T741" s="56" t="s">
        <v>346</v>
      </c>
      <c r="U741" s="58">
        <v>6498.6176614083588</v>
      </c>
      <c r="V741" s="59" t="s">
        <v>77</v>
      </c>
      <c r="X741" s="55" t="str">
        <f t="shared" si="11"/>
        <v>74.2</v>
      </c>
    </row>
    <row r="742" spans="19:24" x14ac:dyDescent="0.25">
      <c r="S742" s="57" t="s">
        <v>1562</v>
      </c>
      <c r="T742" s="56" t="s">
        <v>346</v>
      </c>
      <c r="U742" s="58">
        <v>6498.6176614083588</v>
      </c>
      <c r="V742" s="59" t="s">
        <v>77</v>
      </c>
      <c r="X742" s="55" t="str">
        <f t="shared" si="11"/>
        <v>74.20</v>
      </c>
    </row>
    <row r="743" spans="19:24" x14ac:dyDescent="0.25">
      <c r="S743" s="57" t="s">
        <v>1563</v>
      </c>
      <c r="T743" s="56" t="s">
        <v>347</v>
      </c>
      <c r="U743" s="58">
        <v>15040.783034257749</v>
      </c>
      <c r="V743" s="59">
        <v>32446.697286735071</v>
      </c>
      <c r="X743" s="55" t="str">
        <f t="shared" si="11"/>
        <v>74.3</v>
      </c>
    </row>
    <row r="744" spans="19:24" x14ac:dyDescent="0.25">
      <c r="S744" s="57" t="s">
        <v>1564</v>
      </c>
      <c r="T744" s="56" t="s">
        <v>347</v>
      </c>
      <c r="U744" s="58">
        <v>15040.783034257749</v>
      </c>
      <c r="V744" s="59">
        <v>32446.697286735071</v>
      </c>
      <c r="X744" s="55" t="str">
        <f t="shared" si="11"/>
        <v>74.30</v>
      </c>
    </row>
    <row r="745" spans="19:24" x14ac:dyDescent="0.25">
      <c r="S745" s="57" t="s">
        <v>1565</v>
      </c>
      <c r="T745" s="56" t="s">
        <v>348</v>
      </c>
      <c r="U745" s="58">
        <v>28038.641686182669</v>
      </c>
      <c r="V745" s="59" t="s">
        <v>77</v>
      </c>
      <c r="X745" s="55" t="str">
        <f t="shared" si="11"/>
        <v>74.9</v>
      </c>
    </row>
    <row r="746" spans="19:24" x14ac:dyDescent="0.25">
      <c r="S746" s="57" t="s">
        <v>1566</v>
      </c>
      <c r="T746" s="56" t="s">
        <v>348</v>
      </c>
      <c r="U746" s="58">
        <v>28038.641686182669</v>
      </c>
      <c r="V746" s="59" t="s">
        <v>77</v>
      </c>
      <c r="X746" s="55" t="str">
        <f t="shared" si="11"/>
        <v>74.90</v>
      </c>
    </row>
    <row r="747" spans="19:24" x14ac:dyDescent="0.25">
      <c r="S747" s="57" t="s">
        <v>1567</v>
      </c>
      <c r="T747" s="56" t="s">
        <v>349</v>
      </c>
      <c r="U747" s="58">
        <v>8653.6808937267251</v>
      </c>
      <c r="V747" s="59" t="s">
        <v>77</v>
      </c>
      <c r="X747" s="55" t="str">
        <f t="shared" si="11"/>
        <v>75</v>
      </c>
    </row>
    <row r="748" spans="19:24" x14ac:dyDescent="0.25">
      <c r="S748" s="57" t="s">
        <v>1568</v>
      </c>
      <c r="T748" s="56" t="s">
        <v>349</v>
      </c>
      <c r="U748" s="58">
        <v>8653.6808937267251</v>
      </c>
      <c r="V748" s="59" t="s">
        <v>77</v>
      </c>
      <c r="X748" s="55" t="str">
        <f t="shared" si="11"/>
        <v>75.0</v>
      </c>
    </row>
    <row r="749" spans="19:24" x14ac:dyDescent="0.25">
      <c r="S749" s="57" t="s">
        <v>1569</v>
      </c>
      <c r="T749" s="56" t="s">
        <v>349</v>
      </c>
      <c r="U749" s="58">
        <v>8653.6808937267251</v>
      </c>
      <c r="V749" s="59" t="s">
        <v>77</v>
      </c>
      <c r="X749" s="55" t="str">
        <f t="shared" si="11"/>
        <v>75.00</v>
      </c>
    </row>
    <row r="750" spans="19:24" x14ac:dyDescent="0.25">
      <c r="S750" s="57" t="s">
        <v>77</v>
      </c>
      <c r="T750" s="60" t="s">
        <v>350</v>
      </c>
      <c r="U750" s="58">
        <v>22855.970686089382</v>
      </c>
      <c r="V750" s="59">
        <v>43103.21346103141</v>
      </c>
      <c r="X750" s="55" t="str">
        <f t="shared" si="11"/>
        <v/>
      </c>
    </row>
    <row r="751" spans="19:24" x14ac:dyDescent="0.25">
      <c r="S751" s="57" t="s">
        <v>1570</v>
      </c>
      <c r="T751" s="56" t="s">
        <v>351</v>
      </c>
      <c r="U751" s="58">
        <v>53722.396025027607</v>
      </c>
      <c r="V751" s="59">
        <v>192392.91614511466</v>
      </c>
      <c r="X751" s="55" t="str">
        <f t="shared" si="11"/>
        <v>77</v>
      </c>
    </row>
    <row r="752" spans="19:24" x14ac:dyDescent="0.25">
      <c r="S752" s="57" t="s">
        <v>1571</v>
      </c>
      <c r="T752" s="56" t="s">
        <v>352</v>
      </c>
      <c r="U752" s="58">
        <v>85180.620081539775</v>
      </c>
      <c r="V752" s="59">
        <v>288654.03355243045</v>
      </c>
      <c r="X752" s="55" t="str">
        <f t="shared" si="11"/>
        <v>77.1</v>
      </c>
    </row>
    <row r="753" spans="19:24" x14ac:dyDescent="0.25">
      <c r="S753" s="57" t="s">
        <v>1572</v>
      </c>
      <c r="T753" s="56" t="s">
        <v>776</v>
      </c>
      <c r="U753" s="58">
        <v>86278.100775193801</v>
      </c>
      <c r="V753" s="59">
        <v>311111.11111111112</v>
      </c>
      <c r="X753" s="55" t="str">
        <f t="shared" si="11"/>
        <v>77.11</v>
      </c>
    </row>
    <row r="754" spans="19:24" x14ac:dyDescent="0.25">
      <c r="S754" s="57" t="s">
        <v>1573</v>
      </c>
      <c r="T754" s="56" t="s">
        <v>777</v>
      </c>
      <c r="U754" s="58">
        <v>35286.3436123348</v>
      </c>
      <c r="V754" s="59">
        <v>136206.89655172414</v>
      </c>
      <c r="X754" s="55" t="str">
        <f t="shared" si="11"/>
        <v>77.12</v>
      </c>
    </row>
    <row r="755" spans="19:24" x14ac:dyDescent="0.25">
      <c r="S755" s="57" t="s">
        <v>1574</v>
      </c>
      <c r="T755" s="56" t="s">
        <v>353</v>
      </c>
      <c r="U755" s="58">
        <v>14015.503875968992</v>
      </c>
      <c r="V755" s="59">
        <v>66730.728165705747</v>
      </c>
      <c r="X755" s="55" t="str">
        <f t="shared" si="11"/>
        <v>77.2</v>
      </c>
    </row>
    <row r="756" spans="19:24" x14ac:dyDescent="0.25">
      <c r="S756" s="57" t="s">
        <v>1575</v>
      </c>
      <c r="T756" s="56" t="s">
        <v>778</v>
      </c>
      <c r="U756" s="58">
        <v>13534.391534391534</v>
      </c>
      <c r="V756" s="59">
        <v>38164.028418297392</v>
      </c>
      <c r="X756" s="55" t="str">
        <f t="shared" si="11"/>
        <v>77.21</v>
      </c>
    </row>
    <row r="757" spans="19:24" x14ac:dyDescent="0.25">
      <c r="S757" s="57" t="s">
        <v>1576</v>
      </c>
      <c r="T757" s="56" t="s">
        <v>779</v>
      </c>
      <c r="U757" s="58">
        <v>4172.4941724941727</v>
      </c>
      <c r="V757" s="59" t="s">
        <v>77</v>
      </c>
      <c r="X757" s="55" t="str">
        <f t="shared" si="11"/>
        <v>77.22</v>
      </c>
    </row>
    <row r="758" spans="19:24" x14ac:dyDescent="0.25">
      <c r="S758" s="57" t="s">
        <v>1577</v>
      </c>
      <c r="T758" s="56" t="s">
        <v>780</v>
      </c>
      <c r="U758" s="58">
        <v>17324.306898774983</v>
      </c>
      <c r="V758" s="59">
        <v>75833.526655222013</v>
      </c>
      <c r="X758" s="55" t="str">
        <f t="shared" si="11"/>
        <v>77.29</v>
      </c>
    </row>
    <row r="759" spans="19:24" x14ac:dyDescent="0.25">
      <c r="S759" s="57" t="s">
        <v>1578</v>
      </c>
      <c r="T759" s="56" t="s">
        <v>354</v>
      </c>
      <c r="U759" s="58">
        <v>29700.547077454648</v>
      </c>
      <c r="V759" s="59" t="s">
        <v>77</v>
      </c>
      <c r="X759" s="55" t="str">
        <f t="shared" si="11"/>
        <v>77.3</v>
      </c>
    </row>
    <row r="760" spans="19:24" x14ac:dyDescent="0.25">
      <c r="S760" s="57" t="s">
        <v>1579</v>
      </c>
      <c r="T760" s="56" t="s">
        <v>781</v>
      </c>
      <c r="U760" s="58">
        <v>7954.545454545455</v>
      </c>
      <c r="V760" s="59" t="s">
        <v>77</v>
      </c>
      <c r="X760" s="55" t="str">
        <f t="shared" si="11"/>
        <v>77.31</v>
      </c>
    </row>
    <row r="761" spans="19:24" x14ac:dyDescent="0.25">
      <c r="S761" s="57" t="s">
        <v>1580</v>
      </c>
      <c r="T761" s="56" t="s">
        <v>782</v>
      </c>
      <c r="U761" s="58">
        <v>32695.035460992909</v>
      </c>
      <c r="V761" s="59">
        <v>92857.142857142855</v>
      </c>
      <c r="X761" s="55" t="str">
        <f t="shared" si="11"/>
        <v>77.32</v>
      </c>
    </row>
    <row r="762" spans="19:24" x14ac:dyDescent="0.25">
      <c r="S762" s="57" t="s">
        <v>1581</v>
      </c>
      <c r="T762" s="56" t="s">
        <v>783</v>
      </c>
      <c r="U762" s="58">
        <v>35325.203252032523</v>
      </c>
      <c r="V762" s="59">
        <v>256553.47826086957</v>
      </c>
      <c r="X762" s="55" t="str">
        <f t="shared" si="11"/>
        <v>77.33</v>
      </c>
    </row>
    <row r="763" spans="19:24" x14ac:dyDescent="0.25">
      <c r="S763" s="57" t="s">
        <v>1582</v>
      </c>
      <c r="T763" s="56" t="s">
        <v>784</v>
      </c>
      <c r="U763" s="58">
        <v>33873.848730114427</v>
      </c>
      <c r="V763" s="59" t="s">
        <v>77</v>
      </c>
      <c r="X763" s="55" t="str">
        <f t="shared" si="11"/>
        <v>77.34</v>
      </c>
    </row>
    <row r="764" spans="19:24" x14ac:dyDescent="0.25">
      <c r="S764" s="57" t="s">
        <v>1583</v>
      </c>
      <c r="T764" s="56" t="s">
        <v>785</v>
      </c>
      <c r="U764" s="58">
        <v>14642.857142857143</v>
      </c>
      <c r="V764" s="59" t="s">
        <v>77</v>
      </c>
      <c r="X764" s="55" t="str">
        <f t="shared" si="11"/>
        <v>77.35</v>
      </c>
    </row>
    <row r="765" spans="19:24" x14ac:dyDescent="0.25">
      <c r="S765" s="57" t="s">
        <v>1584</v>
      </c>
      <c r="T765" s="56" t="s">
        <v>786</v>
      </c>
      <c r="U765" s="58">
        <v>22574.17102966841</v>
      </c>
      <c r="V765" s="59" t="s">
        <v>77</v>
      </c>
      <c r="X765" s="55" t="str">
        <f t="shared" si="11"/>
        <v>77.39</v>
      </c>
    </row>
    <row r="766" spans="19:24" x14ac:dyDescent="0.25">
      <c r="S766" s="57" t="s">
        <v>1585</v>
      </c>
      <c r="T766" s="56" t="s">
        <v>355</v>
      </c>
      <c r="U766" s="58">
        <v>23512.06434316354</v>
      </c>
      <c r="V766" s="59" t="s">
        <v>77</v>
      </c>
      <c r="X766" s="55" t="str">
        <f t="shared" si="11"/>
        <v>77.4</v>
      </c>
    </row>
    <row r="767" spans="19:24" x14ac:dyDescent="0.25">
      <c r="S767" s="57" t="s">
        <v>1586</v>
      </c>
      <c r="T767" s="56" t="s">
        <v>355</v>
      </c>
      <c r="U767" s="58">
        <v>23512.06434316354</v>
      </c>
      <c r="V767" s="59" t="s">
        <v>77</v>
      </c>
      <c r="X767" s="55" t="str">
        <f t="shared" si="11"/>
        <v>77.40</v>
      </c>
    </row>
    <row r="768" spans="19:24" x14ac:dyDescent="0.25">
      <c r="S768" s="57" t="s">
        <v>1587</v>
      </c>
      <c r="T768" s="56" t="s">
        <v>356</v>
      </c>
      <c r="U768" s="58">
        <v>15377.177109251301</v>
      </c>
      <c r="V768" s="59">
        <v>38740.376532843904</v>
      </c>
      <c r="X768" s="55" t="str">
        <f t="shared" si="11"/>
        <v>78</v>
      </c>
    </row>
    <row r="769" spans="19:24" x14ac:dyDescent="0.25">
      <c r="S769" s="57" t="s">
        <v>1588</v>
      </c>
      <c r="T769" s="56" t="s">
        <v>357</v>
      </c>
      <c r="U769" s="58">
        <v>17350.427350427351</v>
      </c>
      <c r="V769" s="59">
        <v>45000</v>
      </c>
      <c r="X769" s="55" t="str">
        <f t="shared" si="11"/>
        <v>78.1</v>
      </c>
    </row>
    <row r="770" spans="19:24" x14ac:dyDescent="0.25">
      <c r="S770" s="57" t="s">
        <v>1589</v>
      </c>
      <c r="T770" s="56" t="s">
        <v>357</v>
      </c>
      <c r="U770" s="58">
        <v>17350.427350427351</v>
      </c>
      <c r="V770" s="59">
        <v>45000</v>
      </c>
      <c r="X770" s="55" t="str">
        <f t="shared" si="11"/>
        <v>78.10</v>
      </c>
    </row>
    <row r="771" spans="19:24" x14ac:dyDescent="0.25">
      <c r="S771" s="57" t="s">
        <v>1590</v>
      </c>
      <c r="T771" s="56" t="s">
        <v>358</v>
      </c>
      <c r="U771" s="58">
        <v>19110.663983903421</v>
      </c>
      <c r="V771" s="59">
        <v>38407.559069670737</v>
      </c>
      <c r="X771" s="55" t="str">
        <f t="shared" si="11"/>
        <v>78.2</v>
      </c>
    </row>
    <row r="772" spans="19:24" x14ac:dyDescent="0.25">
      <c r="S772" s="57" t="s">
        <v>1591</v>
      </c>
      <c r="T772" s="56" t="s">
        <v>358</v>
      </c>
      <c r="U772" s="58">
        <v>19110.663983903421</v>
      </c>
      <c r="V772" s="59">
        <v>38407.559069670737</v>
      </c>
      <c r="X772" s="55" t="str">
        <f t="shared" si="11"/>
        <v>78.20</v>
      </c>
    </row>
    <row r="773" spans="19:24" x14ac:dyDescent="0.25">
      <c r="S773" s="57" t="s">
        <v>1592</v>
      </c>
      <c r="T773" s="56" t="s">
        <v>359</v>
      </c>
      <c r="U773" s="58">
        <v>11172.156459083892</v>
      </c>
      <c r="V773" s="59" t="s">
        <v>77</v>
      </c>
      <c r="X773" s="55" t="str">
        <f t="shared" si="11"/>
        <v>78.3</v>
      </c>
    </row>
    <row r="774" spans="19:24" x14ac:dyDescent="0.25">
      <c r="S774" s="57" t="s">
        <v>1593</v>
      </c>
      <c r="T774" s="56" t="s">
        <v>359</v>
      </c>
      <c r="U774" s="58">
        <v>11172.156459083892</v>
      </c>
      <c r="V774" s="59" t="s">
        <v>77</v>
      </c>
      <c r="X774" s="55" t="str">
        <f t="shared" si="11"/>
        <v>78.30</v>
      </c>
    </row>
    <row r="775" spans="19:24" x14ac:dyDescent="0.25">
      <c r="S775" s="57" t="s">
        <v>1594</v>
      </c>
      <c r="T775" s="56" t="s">
        <v>360</v>
      </c>
      <c r="U775" s="58">
        <v>29042.72953310618</v>
      </c>
      <c r="V775" s="59" t="s">
        <v>77</v>
      </c>
      <c r="X775" s="55" t="str">
        <f t="shared" si="11"/>
        <v>79</v>
      </c>
    </row>
    <row r="776" spans="19:24" x14ac:dyDescent="0.25">
      <c r="S776" s="57" t="s">
        <v>1595</v>
      </c>
      <c r="T776" s="56" t="s">
        <v>361</v>
      </c>
      <c r="U776" s="58">
        <v>29508.458965533959</v>
      </c>
      <c r="V776" s="59" t="s">
        <v>77</v>
      </c>
      <c r="X776" s="55" t="str">
        <f t="shared" ref="X776:X839" si="12">TRIM(SUBSTITUTE(S776, CHAR(160), " "))</f>
        <v>79.1</v>
      </c>
    </row>
    <row r="777" spans="19:24" x14ac:dyDescent="0.25">
      <c r="S777" s="57" t="s">
        <v>1596</v>
      </c>
      <c r="T777" s="56" t="s">
        <v>787</v>
      </c>
      <c r="U777" s="58">
        <v>29895.734597156399</v>
      </c>
      <c r="V777" s="59" t="s">
        <v>77</v>
      </c>
      <c r="X777" s="55" t="str">
        <f t="shared" si="12"/>
        <v>79.11</v>
      </c>
    </row>
    <row r="778" spans="19:24" x14ac:dyDescent="0.25">
      <c r="S778" s="57" t="s">
        <v>1597</v>
      </c>
      <c r="T778" s="56" t="s">
        <v>788</v>
      </c>
      <c r="U778" s="58">
        <v>28532.172725721113</v>
      </c>
      <c r="V778" s="59">
        <v>58351.605830001288</v>
      </c>
      <c r="X778" s="55" t="str">
        <f t="shared" si="12"/>
        <v>79.12</v>
      </c>
    </row>
    <row r="779" spans="19:24" x14ac:dyDescent="0.25">
      <c r="S779" s="57" t="s">
        <v>1598</v>
      </c>
      <c r="T779" s="56" t="s">
        <v>362</v>
      </c>
      <c r="U779" s="58">
        <v>20220.385674931131</v>
      </c>
      <c r="V779" s="59">
        <v>43301.666666666664</v>
      </c>
      <c r="X779" s="55" t="str">
        <f t="shared" si="12"/>
        <v>79.9</v>
      </c>
    </row>
    <row r="780" spans="19:24" x14ac:dyDescent="0.25">
      <c r="S780" s="57" t="s">
        <v>1599</v>
      </c>
      <c r="T780" s="56" t="s">
        <v>362</v>
      </c>
      <c r="U780" s="58">
        <v>20220.385674931131</v>
      </c>
      <c r="V780" s="59">
        <v>43301.666666666664</v>
      </c>
      <c r="X780" s="55" t="str">
        <f t="shared" si="12"/>
        <v>79.90</v>
      </c>
    </row>
    <row r="781" spans="19:24" x14ac:dyDescent="0.25">
      <c r="S781" s="57" t="s">
        <v>1600</v>
      </c>
      <c r="T781" s="56" t="s">
        <v>363</v>
      </c>
      <c r="U781" s="58">
        <v>16306.27932514725</v>
      </c>
      <c r="V781" s="59">
        <v>29285.714285714286</v>
      </c>
      <c r="X781" s="55" t="str">
        <f t="shared" si="12"/>
        <v>80</v>
      </c>
    </row>
    <row r="782" spans="19:24" x14ac:dyDescent="0.25">
      <c r="S782" s="57" t="s">
        <v>1601</v>
      </c>
      <c r="T782" s="56" t="s">
        <v>364</v>
      </c>
      <c r="U782" s="58">
        <v>16215.964063579821</v>
      </c>
      <c r="V782" s="59">
        <v>28644.696721311477</v>
      </c>
      <c r="X782" s="55" t="str">
        <f t="shared" si="12"/>
        <v>80.1</v>
      </c>
    </row>
    <row r="783" spans="19:24" x14ac:dyDescent="0.25">
      <c r="S783" s="57" t="s">
        <v>1602</v>
      </c>
      <c r="T783" s="56" t="s">
        <v>364</v>
      </c>
      <c r="U783" s="58">
        <v>16215.964063579821</v>
      </c>
      <c r="V783" s="59">
        <v>28644.696721311477</v>
      </c>
      <c r="X783" s="55" t="str">
        <f t="shared" si="12"/>
        <v>80.10</v>
      </c>
    </row>
    <row r="784" spans="19:24" x14ac:dyDescent="0.25">
      <c r="S784" s="57" t="s">
        <v>1603</v>
      </c>
      <c r="T784" s="56" t="s">
        <v>365</v>
      </c>
      <c r="U784" s="58">
        <v>19989.658738366081</v>
      </c>
      <c r="V784" s="59">
        <v>40277.777777777781</v>
      </c>
      <c r="X784" s="55" t="str">
        <f t="shared" si="12"/>
        <v>80.2</v>
      </c>
    </row>
    <row r="785" spans="19:24" x14ac:dyDescent="0.25">
      <c r="S785" s="57" t="s">
        <v>1604</v>
      </c>
      <c r="T785" s="56" t="s">
        <v>365</v>
      </c>
      <c r="U785" s="58">
        <v>19989.658738366081</v>
      </c>
      <c r="V785" s="59">
        <v>40277.777777777781</v>
      </c>
      <c r="X785" s="55" t="str">
        <f t="shared" si="12"/>
        <v>80.20</v>
      </c>
    </row>
    <row r="786" spans="19:24" x14ac:dyDescent="0.25">
      <c r="S786" s="57" t="s">
        <v>1605</v>
      </c>
      <c r="T786" s="56" t="s">
        <v>366</v>
      </c>
      <c r="U786" s="58">
        <v>9722.2222222222226</v>
      </c>
      <c r="V786" s="59">
        <v>29761.904761904763</v>
      </c>
      <c r="X786" s="55" t="str">
        <f t="shared" si="12"/>
        <v>80.3</v>
      </c>
    </row>
    <row r="787" spans="19:24" x14ac:dyDescent="0.25">
      <c r="S787" s="57" t="s">
        <v>1606</v>
      </c>
      <c r="T787" s="56" t="s">
        <v>366</v>
      </c>
      <c r="U787" s="58">
        <v>9722.2222222222226</v>
      </c>
      <c r="V787" s="59">
        <v>29761.904761904763</v>
      </c>
      <c r="X787" s="55" t="str">
        <f t="shared" si="12"/>
        <v>80.30</v>
      </c>
    </row>
    <row r="788" spans="19:24" x14ac:dyDescent="0.25">
      <c r="S788" s="57" t="s">
        <v>1607</v>
      </c>
      <c r="T788" s="56" t="s">
        <v>367</v>
      </c>
      <c r="U788" s="58">
        <v>12634.975924597889</v>
      </c>
      <c r="V788" s="59">
        <v>27260.928753547494</v>
      </c>
      <c r="X788" s="55" t="str">
        <f t="shared" si="12"/>
        <v>81</v>
      </c>
    </row>
    <row r="789" spans="19:24" x14ac:dyDescent="0.25">
      <c r="S789" s="57" t="s">
        <v>1608</v>
      </c>
      <c r="T789" s="56" t="s">
        <v>368</v>
      </c>
      <c r="U789" s="58">
        <v>15602.015113350126</v>
      </c>
      <c r="V789" s="59">
        <v>34988.713318284426</v>
      </c>
      <c r="X789" s="55" t="str">
        <f t="shared" si="12"/>
        <v>81.1</v>
      </c>
    </row>
    <row r="790" spans="19:24" x14ac:dyDescent="0.25">
      <c r="S790" s="57" t="s">
        <v>1609</v>
      </c>
      <c r="T790" s="56" t="s">
        <v>368</v>
      </c>
      <c r="U790" s="58">
        <v>15602.015113350126</v>
      </c>
      <c r="V790" s="59">
        <v>34988.713318284426</v>
      </c>
      <c r="X790" s="55" t="str">
        <f t="shared" si="12"/>
        <v>81.10</v>
      </c>
    </row>
    <row r="791" spans="19:24" x14ac:dyDescent="0.25">
      <c r="S791" s="57" t="s">
        <v>1610</v>
      </c>
      <c r="T791" s="56" t="s">
        <v>369</v>
      </c>
      <c r="U791" s="58">
        <v>12532.933171435772</v>
      </c>
      <c r="V791" s="59">
        <v>24258.672927863736</v>
      </c>
      <c r="X791" s="55" t="str">
        <f t="shared" si="12"/>
        <v>81.2</v>
      </c>
    </row>
    <row r="792" spans="19:24" x14ac:dyDescent="0.25">
      <c r="S792" s="57" t="s">
        <v>1611</v>
      </c>
      <c r="T792" s="56" t="s">
        <v>789</v>
      </c>
      <c r="U792" s="58">
        <v>11470.369096744613</v>
      </c>
      <c r="V792" s="59">
        <v>22197.307220158447</v>
      </c>
      <c r="X792" s="55" t="str">
        <f t="shared" si="12"/>
        <v>81.21</v>
      </c>
    </row>
    <row r="793" spans="19:24" x14ac:dyDescent="0.25">
      <c r="S793" s="57" t="s">
        <v>1612</v>
      </c>
      <c r="T793" s="56" t="s">
        <v>790</v>
      </c>
      <c r="U793" s="58">
        <v>14624.378836597487</v>
      </c>
      <c r="V793" s="59" t="s">
        <v>77</v>
      </c>
      <c r="X793" s="55" t="str">
        <f t="shared" si="12"/>
        <v>81.22</v>
      </c>
    </row>
    <row r="794" spans="19:24" x14ac:dyDescent="0.25">
      <c r="S794" s="57" t="s">
        <v>1613</v>
      </c>
      <c r="T794" s="56" t="s">
        <v>791</v>
      </c>
      <c r="U794" s="58">
        <v>18145.16129032258</v>
      </c>
      <c r="V794" s="59">
        <v>36363.63636363636</v>
      </c>
      <c r="X794" s="55" t="str">
        <f t="shared" si="12"/>
        <v>81.29</v>
      </c>
    </row>
    <row r="795" spans="19:24" x14ac:dyDescent="0.25">
      <c r="S795" s="57" t="s">
        <v>1614</v>
      </c>
      <c r="T795" s="56" t="s">
        <v>370</v>
      </c>
      <c r="U795" s="58">
        <v>12182.27688426364</v>
      </c>
      <c r="V795" s="59">
        <v>41666.666666666664</v>
      </c>
      <c r="X795" s="55" t="str">
        <f t="shared" si="12"/>
        <v>81.3</v>
      </c>
    </row>
    <row r="796" spans="19:24" x14ac:dyDescent="0.25">
      <c r="S796" s="57" t="s">
        <v>1615</v>
      </c>
      <c r="T796" s="56" t="s">
        <v>370</v>
      </c>
      <c r="U796" s="58">
        <v>12182.27688426364</v>
      </c>
      <c r="V796" s="59">
        <v>41666.666666666664</v>
      </c>
      <c r="X796" s="55" t="str">
        <f t="shared" si="12"/>
        <v>81.30</v>
      </c>
    </row>
    <row r="797" spans="19:24" x14ac:dyDescent="0.25">
      <c r="S797" s="57" t="s">
        <v>1616</v>
      </c>
      <c r="T797" s="56" t="s">
        <v>371</v>
      </c>
      <c r="U797" s="58">
        <v>23452.901797480365</v>
      </c>
      <c r="V797" s="59" t="s">
        <v>77</v>
      </c>
      <c r="X797" s="55" t="str">
        <f t="shared" si="12"/>
        <v>82</v>
      </c>
    </row>
    <row r="798" spans="19:24" x14ac:dyDescent="0.25">
      <c r="S798" s="57" t="s">
        <v>1617</v>
      </c>
      <c r="T798" s="56" t="s">
        <v>372</v>
      </c>
      <c r="U798" s="58">
        <v>12452.937820878493</v>
      </c>
      <c r="V798" s="59">
        <v>39592.753542389837</v>
      </c>
      <c r="X798" s="55" t="str">
        <f t="shared" si="12"/>
        <v>82.1</v>
      </c>
    </row>
    <row r="799" spans="19:24" x14ac:dyDescent="0.25">
      <c r="S799" s="57" t="s">
        <v>1618</v>
      </c>
      <c r="T799" s="56" t="s">
        <v>792</v>
      </c>
      <c r="U799" s="58">
        <v>14848.123883263848</v>
      </c>
      <c r="V799" s="59" t="s">
        <v>77</v>
      </c>
      <c r="X799" s="55" t="str">
        <f t="shared" si="12"/>
        <v>82.11</v>
      </c>
    </row>
    <row r="800" spans="19:24" x14ac:dyDescent="0.25">
      <c r="S800" s="57" t="s">
        <v>1619</v>
      </c>
      <c r="T800" s="56" t="s">
        <v>793</v>
      </c>
      <c r="U800" s="58">
        <v>11332.402234636871</v>
      </c>
      <c r="V800" s="59">
        <v>25325.566826173308</v>
      </c>
      <c r="X800" s="55" t="str">
        <f t="shared" si="12"/>
        <v>82.19</v>
      </c>
    </row>
    <row r="801" spans="19:24" x14ac:dyDescent="0.25">
      <c r="S801" s="57" t="s">
        <v>1620</v>
      </c>
      <c r="T801" s="56" t="s">
        <v>373</v>
      </c>
      <c r="U801" s="58">
        <v>25942.96962281215</v>
      </c>
      <c r="V801" s="59" t="s">
        <v>77</v>
      </c>
      <c r="X801" s="55" t="str">
        <f t="shared" si="12"/>
        <v>82.2</v>
      </c>
    </row>
    <row r="802" spans="19:24" x14ac:dyDescent="0.25">
      <c r="S802" s="57" t="s">
        <v>1621</v>
      </c>
      <c r="T802" s="56" t="s">
        <v>373</v>
      </c>
      <c r="U802" s="58">
        <v>25942.96962281215</v>
      </c>
      <c r="V802" s="59" t="s">
        <v>77</v>
      </c>
      <c r="X802" s="55" t="str">
        <f t="shared" si="12"/>
        <v>82.20</v>
      </c>
    </row>
    <row r="803" spans="19:24" x14ac:dyDescent="0.25">
      <c r="S803" s="57" t="s">
        <v>1622</v>
      </c>
      <c r="T803" s="56" t="s">
        <v>374</v>
      </c>
      <c r="U803" s="58">
        <v>26319.29046563193</v>
      </c>
      <c r="V803" s="59">
        <v>57465.823529411762</v>
      </c>
      <c r="X803" s="55" t="str">
        <f t="shared" si="12"/>
        <v>82.3</v>
      </c>
    </row>
    <row r="804" spans="19:24" x14ac:dyDescent="0.25">
      <c r="S804" s="57" t="s">
        <v>1623</v>
      </c>
      <c r="T804" s="56" t="s">
        <v>374</v>
      </c>
      <c r="U804" s="58">
        <v>26319.29046563193</v>
      </c>
      <c r="V804" s="59">
        <v>57465.823529411762</v>
      </c>
      <c r="X804" s="55" t="str">
        <f t="shared" si="12"/>
        <v>82.30</v>
      </c>
    </row>
    <row r="805" spans="19:24" x14ac:dyDescent="0.25">
      <c r="S805" s="57" t="s">
        <v>1624</v>
      </c>
      <c r="T805" s="56" t="s">
        <v>375</v>
      </c>
      <c r="U805" s="58">
        <v>23391.675994708457</v>
      </c>
      <c r="V805" s="59">
        <v>40425.531914893618</v>
      </c>
      <c r="X805" s="55" t="str">
        <f t="shared" si="12"/>
        <v>82.9</v>
      </c>
    </row>
    <row r="806" spans="19:24" x14ac:dyDescent="0.25">
      <c r="S806" s="57" t="s">
        <v>1625</v>
      </c>
      <c r="T806" s="56" t="s">
        <v>794</v>
      </c>
      <c r="U806" s="58">
        <v>24004.629629629631</v>
      </c>
      <c r="V806" s="59">
        <v>69767.441860465115</v>
      </c>
      <c r="X806" s="55" t="str">
        <f t="shared" si="12"/>
        <v>82.91</v>
      </c>
    </row>
    <row r="807" spans="19:24" x14ac:dyDescent="0.25">
      <c r="S807" s="57" t="s">
        <v>1626</v>
      </c>
      <c r="T807" s="56" t="s">
        <v>795</v>
      </c>
      <c r="U807" s="58">
        <v>13242.439266236986</v>
      </c>
      <c r="V807" s="59" t="s">
        <v>77</v>
      </c>
      <c r="X807" s="55" t="str">
        <f t="shared" si="12"/>
        <v>82.92</v>
      </c>
    </row>
    <row r="808" spans="19:24" x14ac:dyDescent="0.25">
      <c r="S808" s="57" t="s">
        <v>1627</v>
      </c>
      <c r="T808" s="56" t="s">
        <v>796</v>
      </c>
      <c r="U808" s="58">
        <v>26262.597178232078</v>
      </c>
      <c r="V808" s="59">
        <v>37288.135593220337</v>
      </c>
      <c r="X808" s="55" t="str">
        <f t="shared" si="12"/>
        <v>82.99</v>
      </c>
    </row>
    <row r="809" spans="19:24" x14ac:dyDescent="0.25">
      <c r="S809" s="57" t="s">
        <v>77</v>
      </c>
      <c r="T809" s="60" t="s">
        <v>376</v>
      </c>
      <c r="U809" s="58">
        <v>9542.5085105442322</v>
      </c>
      <c r="V809" s="59">
        <v>30989.503975621312</v>
      </c>
      <c r="X809" s="55" t="str">
        <f t="shared" si="12"/>
        <v/>
      </c>
    </row>
    <row r="810" spans="19:24" x14ac:dyDescent="0.25">
      <c r="S810" s="57" t="s">
        <v>1628</v>
      </c>
      <c r="T810" s="56" t="s">
        <v>377</v>
      </c>
      <c r="U810" s="58">
        <v>9542.5085105442322</v>
      </c>
      <c r="V810" s="59">
        <v>30989.503975621312</v>
      </c>
      <c r="X810" s="55" t="str">
        <f t="shared" si="12"/>
        <v>85</v>
      </c>
    </row>
    <row r="811" spans="19:24" x14ac:dyDescent="0.25">
      <c r="S811" s="57" t="s">
        <v>1629</v>
      </c>
      <c r="T811" s="56" t="s">
        <v>378</v>
      </c>
      <c r="U811" s="58">
        <v>13223.809523809523</v>
      </c>
      <c r="V811" s="59">
        <v>27142.857142857141</v>
      </c>
      <c r="X811" s="55" t="str">
        <f t="shared" si="12"/>
        <v>85.1</v>
      </c>
    </row>
    <row r="812" spans="19:24" x14ac:dyDescent="0.25">
      <c r="S812" s="57" t="s">
        <v>1630</v>
      </c>
      <c r="T812" s="56" t="s">
        <v>378</v>
      </c>
      <c r="U812" s="58">
        <v>13223.809523809523</v>
      </c>
      <c r="V812" s="59">
        <v>27142.857142857141</v>
      </c>
      <c r="X812" s="55" t="str">
        <f t="shared" si="12"/>
        <v>85.10</v>
      </c>
    </row>
    <row r="813" spans="19:24" x14ac:dyDescent="0.25">
      <c r="S813" s="57" t="s">
        <v>1631</v>
      </c>
      <c r="T813" s="56" t="s">
        <v>379</v>
      </c>
      <c r="U813" s="58">
        <v>17786.062232826323</v>
      </c>
      <c r="V813" s="59">
        <v>32611.464968152864</v>
      </c>
      <c r="X813" s="55" t="str">
        <f t="shared" si="12"/>
        <v>85.2</v>
      </c>
    </row>
    <row r="814" spans="19:24" x14ac:dyDescent="0.25">
      <c r="S814" s="57" t="s">
        <v>1632</v>
      </c>
      <c r="T814" s="56" t="s">
        <v>379</v>
      </c>
      <c r="U814" s="58">
        <v>17786.062232826323</v>
      </c>
      <c r="V814" s="59">
        <v>32611.464968152864</v>
      </c>
      <c r="X814" s="55" t="str">
        <f t="shared" si="12"/>
        <v>85.20</v>
      </c>
    </row>
    <row r="815" spans="19:24" x14ac:dyDescent="0.25">
      <c r="S815" s="57" t="s">
        <v>1633</v>
      </c>
      <c r="T815" s="56" t="s">
        <v>380</v>
      </c>
      <c r="U815" s="58">
        <v>22671.162586131064</v>
      </c>
      <c r="V815" s="59">
        <v>37833.613570974856</v>
      </c>
      <c r="X815" s="55" t="str">
        <f t="shared" si="12"/>
        <v>85.3</v>
      </c>
    </row>
    <row r="816" spans="19:24" x14ac:dyDescent="0.25">
      <c r="S816" s="57" t="s">
        <v>1634</v>
      </c>
      <c r="T816" s="56" t="s">
        <v>797</v>
      </c>
      <c r="U816" s="58">
        <v>22758.009744574043</v>
      </c>
      <c r="V816" s="59">
        <v>38589.743589743586</v>
      </c>
      <c r="X816" s="55" t="str">
        <f t="shared" si="12"/>
        <v>85.31</v>
      </c>
    </row>
    <row r="817" spans="19:24" x14ac:dyDescent="0.25">
      <c r="S817" s="57" t="s">
        <v>1635</v>
      </c>
      <c r="T817" s="56" t="s">
        <v>798</v>
      </c>
      <c r="U817" s="58">
        <v>10625</v>
      </c>
      <c r="V817" s="59">
        <v>36936.936936936938</v>
      </c>
      <c r="X817" s="55" t="str">
        <f t="shared" si="12"/>
        <v>85.32</v>
      </c>
    </row>
    <row r="818" spans="19:24" x14ac:dyDescent="0.25">
      <c r="S818" s="57" t="s">
        <v>1636</v>
      </c>
      <c r="T818" s="56" t="s">
        <v>381</v>
      </c>
      <c r="U818" s="58">
        <v>16646.491393985249</v>
      </c>
      <c r="V818" s="59" t="s">
        <v>77</v>
      </c>
      <c r="X818" s="55" t="str">
        <f t="shared" si="12"/>
        <v>85.4</v>
      </c>
    </row>
    <row r="819" spans="19:24" x14ac:dyDescent="0.25">
      <c r="S819" s="57" t="s">
        <v>1637</v>
      </c>
      <c r="T819" s="56" t="s">
        <v>799</v>
      </c>
      <c r="U819" s="58">
        <v>16781.809145129224</v>
      </c>
      <c r="V819" s="59">
        <v>26666.666666666668</v>
      </c>
      <c r="X819" s="55" t="str">
        <f t="shared" si="12"/>
        <v>85.41</v>
      </c>
    </row>
    <row r="820" spans="19:24" x14ac:dyDescent="0.25">
      <c r="S820" s="57" t="s">
        <v>1638</v>
      </c>
      <c r="T820" s="56" t="s">
        <v>800</v>
      </c>
      <c r="U820" s="58">
        <v>16223.277909738717</v>
      </c>
      <c r="V820" s="59">
        <v>51031.39737709154</v>
      </c>
      <c r="X820" s="55" t="str">
        <f t="shared" si="12"/>
        <v>85.42</v>
      </c>
    </row>
    <row r="821" spans="19:24" x14ac:dyDescent="0.25">
      <c r="S821" s="57" t="s">
        <v>1639</v>
      </c>
      <c r="T821" s="56" t="s">
        <v>382</v>
      </c>
      <c r="U821" s="58">
        <v>6819.1685534884809</v>
      </c>
      <c r="V821" s="59">
        <v>28666.666666666668</v>
      </c>
      <c r="X821" s="55" t="str">
        <f t="shared" si="12"/>
        <v>85.5</v>
      </c>
    </row>
    <row r="822" spans="19:24" x14ac:dyDescent="0.25">
      <c r="S822" s="57" t="s">
        <v>1640</v>
      </c>
      <c r="T822" s="56" t="s">
        <v>801</v>
      </c>
      <c r="U822" s="58">
        <v>5373.034459685513</v>
      </c>
      <c r="V822" s="59" t="s">
        <v>77</v>
      </c>
      <c r="X822" s="55" t="str">
        <f t="shared" si="12"/>
        <v>85.51</v>
      </c>
    </row>
    <row r="823" spans="19:24" x14ac:dyDescent="0.25">
      <c r="S823" s="57" t="s">
        <v>1641</v>
      </c>
      <c r="T823" s="56" t="s">
        <v>802</v>
      </c>
      <c r="U823" s="58">
        <v>3561.5731785944554</v>
      </c>
      <c r="V823" s="59" t="s">
        <v>77</v>
      </c>
      <c r="X823" s="55" t="str">
        <f t="shared" si="12"/>
        <v>85.52</v>
      </c>
    </row>
    <row r="824" spans="19:24" x14ac:dyDescent="0.25">
      <c r="S824" s="57" t="s">
        <v>1642</v>
      </c>
      <c r="T824" s="56" t="s">
        <v>803</v>
      </c>
      <c r="U824" s="58">
        <v>3144.0329218106995</v>
      </c>
      <c r="V824" s="59" t="s">
        <v>77</v>
      </c>
      <c r="X824" s="55" t="str">
        <f t="shared" si="12"/>
        <v>85.53</v>
      </c>
    </row>
    <row r="825" spans="19:24" x14ac:dyDescent="0.25">
      <c r="S825" s="57" t="s">
        <v>1643</v>
      </c>
      <c r="T825" s="56" t="s">
        <v>804</v>
      </c>
      <c r="U825" s="58">
        <v>7422.1873115172593</v>
      </c>
      <c r="V825" s="59">
        <v>30000</v>
      </c>
      <c r="X825" s="55" t="str">
        <f t="shared" si="12"/>
        <v>85.59</v>
      </c>
    </row>
    <row r="826" spans="19:24" x14ac:dyDescent="0.25">
      <c r="S826" s="57" t="s">
        <v>1644</v>
      </c>
      <c r="T826" s="56" t="s">
        <v>383</v>
      </c>
      <c r="U826" s="58">
        <v>17045.889101338431</v>
      </c>
      <c r="V826" s="59">
        <v>23333.333333333332</v>
      </c>
      <c r="X826" s="55" t="str">
        <f t="shared" si="12"/>
        <v>85.6</v>
      </c>
    </row>
    <row r="827" spans="19:24" x14ac:dyDescent="0.25">
      <c r="S827" s="57" t="s">
        <v>1645</v>
      </c>
      <c r="T827" s="56" t="s">
        <v>383</v>
      </c>
      <c r="U827" s="58">
        <v>17045.889101338431</v>
      </c>
      <c r="V827" s="59">
        <v>23333.333333333332</v>
      </c>
      <c r="X827" s="55" t="str">
        <f t="shared" si="12"/>
        <v>85.60</v>
      </c>
    </row>
    <row r="828" spans="19:24" x14ac:dyDescent="0.25">
      <c r="S828" s="57" t="s">
        <v>77</v>
      </c>
      <c r="T828" s="60" t="s">
        <v>384</v>
      </c>
      <c r="U828" s="58">
        <v>19332.496208071214</v>
      </c>
      <c r="V828" s="59">
        <v>46663.105908849546</v>
      </c>
      <c r="X828" s="55" t="str">
        <f t="shared" si="12"/>
        <v/>
      </c>
    </row>
    <row r="829" spans="19:24" x14ac:dyDescent="0.25">
      <c r="S829" s="57" t="s">
        <v>1646</v>
      </c>
      <c r="T829" s="56" t="s">
        <v>385</v>
      </c>
      <c r="U829" s="58">
        <v>20627.555823864659</v>
      </c>
      <c r="V829" s="59">
        <v>53644.781735283985</v>
      </c>
      <c r="X829" s="55" t="str">
        <f t="shared" si="12"/>
        <v>86</v>
      </c>
    </row>
    <row r="830" spans="19:24" x14ac:dyDescent="0.25">
      <c r="S830" s="57" t="s">
        <v>1647</v>
      </c>
      <c r="T830" s="56" t="s">
        <v>386</v>
      </c>
      <c r="U830" s="58">
        <v>33892.109699436704</v>
      </c>
      <c r="V830" s="59">
        <v>54605.985915840385</v>
      </c>
      <c r="X830" s="55" t="str">
        <f t="shared" si="12"/>
        <v>86.1</v>
      </c>
    </row>
    <row r="831" spans="19:24" x14ac:dyDescent="0.25">
      <c r="S831" s="57" t="s">
        <v>1648</v>
      </c>
      <c r="T831" s="56" t="s">
        <v>386</v>
      </c>
      <c r="U831" s="58">
        <v>33892.109699436704</v>
      </c>
      <c r="V831" s="59">
        <v>54605.985915840385</v>
      </c>
      <c r="X831" s="55" t="str">
        <f t="shared" si="12"/>
        <v>86.10</v>
      </c>
    </row>
    <row r="832" spans="19:24" x14ac:dyDescent="0.25">
      <c r="S832" s="57" t="s">
        <v>1649</v>
      </c>
      <c r="T832" s="56" t="s">
        <v>387</v>
      </c>
      <c r="U832" s="58">
        <v>18932.950191570882</v>
      </c>
      <c r="V832" s="59">
        <v>61948.768073118539</v>
      </c>
      <c r="X832" s="55" t="str">
        <f t="shared" si="12"/>
        <v>86.2</v>
      </c>
    </row>
    <row r="833" spans="19:24" x14ac:dyDescent="0.25">
      <c r="S833" s="57" t="s">
        <v>1650</v>
      </c>
      <c r="T833" s="56" t="s">
        <v>805</v>
      </c>
      <c r="U833" s="58">
        <v>19302.1710234825</v>
      </c>
      <c r="V833" s="59">
        <v>62347.69020482534</v>
      </c>
      <c r="X833" s="55" t="str">
        <f t="shared" si="12"/>
        <v>86.21</v>
      </c>
    </row>
    <row r="834" spans="19:24" x14ac:dyDescent="0.25">
      <c r="S834" s="57" t="s">
        <v>1651</v>
      </c>
      <c r="T834" s="56" t="s">
        <v>806</v>
      </c>
      <c r="U834" s="58">
        <v>21820.798924121122</v>
      </c>
      <c r="V834" s="59">
        <v>70000</v>
      </c>
      <c r="X834" s="55" t="str">
        <f t="shared" si="12"/>
        <v>86.22</v>
      </c>
    </row>
    <row r="835" spans="19:24" x14ac:dyDescent="0.25">
      <c r="S835" s="57" t="s">
        <v>1652</v>
      </c>
      <c r="T835" s="56" t="s">
        <v>807</v>
      </c>
      <c r="U835" s="58">
        <v>10382.67630444026</v>
      </c>
      <c r="V835" s="59">
        <v>56000</v>
      </c>
      <c r="X835" s="55" t="str">
        <f t="shared" si="12"/>
        <v>86.23</v>
      </c>
    </row>
    <row r="836" spans="19:24" x14ac:dyDescent="0.25">
      <c r="S836" s="57" t="s">
        <v>1653</v>
      </c>
      <c r="T836" s="56" t="s">
        <v>388</v>
      </c>
      <c r="U836" s="58">
        <v>15865.79464328494</v>
      </c>
      <c r="V836" s="59">
        <v>40297.400465879662</v>
      </c>
      <c r="X836" s="55" t="str">
        <f t="shared" si="12"/>
        <v>86.9</v>
      </c>
    </row>
    <row r="837" spans="19:24" x14ac:dyDescent="0.25">
      <c r="S837" s="57" t="s">
        <v>1654</v>
      </c>
      <c r="T837" s="56" t="s">
        <v>388</v>
      </c>
      <c r="U837" s="58">
        <v>15865.79464328494</v>
      </c>
      <c r="V837" s="59">
        <v>40297.400465879662</v>
      </c>
      <c r="X837" s="55" t="str">
        <f t="shared" si="12"/>
        <v>86.90</v>
      </c>
    </row>
    <row r="838" spans="19:24" x14ac:dyDescent="0.25">
      <c r="S838" s="57" t="s">
        <v>1655</v>
      </c>
      <c r="T838" s="56" t="s">
        <v>389</v>
      </c>
      <c r="U838" s="58">
        <v>12247.756620704749</v>
      </c>
      <c r="V838" s="59">
        <v>37494.166871321198</v>
      </c>
      <c r="X838" s="55" t="str">
        <f t="shared" si="12"/>
        <v>87</v>
      </c>
    </row>
    <row r="839" spans="19:24" x14ac:dyDescent="0.25">
      <c r="S839" s="57" t="s">
        <v>1656</v>
      </c>
      <c r="T839" s="56" t="s">
        <v>390</v>
      </c>
      <c r="U839" s="58">
        <v>9230.7692307692305</v>
      </c>
      <c r="V839" s="59">
        <v>38344.519472609667</v>
      </c>
      <c r="X839" s="55" t="str">
        <f t="shared" si="12"/>
        <v>87.1</v>
      </c>
    </row>
    <row r="840" spans="19:24" x14ac:dyDescent="0.25">
      <c r="S840" s="57" t="s">
        <v>1657</v>
      </c>
      <c r="T840" s="56" t="s">
        <v>390</v>
      </c>
      <c r="U840" s="58">
        <v>9230.7692307692305</v>
      </c>
      <c r="V840" s="59">
        <v>38344.519472609667</v>
      </c>
      <c r="X840" s="55" t="str">
        <f t="shared" ref="X840:X895" si="13">TRIM(SUBSTITUTE(S840, CHAR(160), " "))</f>
        <v>87.10</v>
      </c>
    </row>
    <row r="841" spans="19:24" x14ac:dyDescent="0.25">
      <c r="S841" s="57" t="s">
        <v>1658</v>
      </c>
      <c r="T841" s="56" t="s">
        <v>391</v>
      </c>
      <c r="U841" s="58">
        <v>8126.4637002341924</v>
      </c>
      <c r="V841" s="59">
        <v>38910.505836575874</v>
      </c>
      <c r="X841" s="55" t="str">
        <f t="shared" si="13"/>
        <v>87.2</v>
      </c>
    </row>
    <row r="842" spans="19:24" x14ac:dyDescent="0.25">
      <c r="S842" s="57" t="s">
        <v>1659</v>
      </c>
      <c r="T842" s="56" t="s">
        <v>391</v>
      </c>
      <c r="U842" s="58">
        <v>8126.4637002341924</v>
      </c>
      <c r="V842" s="59">
        <v>38910.505836575874</v>
      </c>
      <c r="X842" s="55" t="str">
        <f t="shared" si="13"/>
        <v>87.20</v>
      </c>
    </row>
    <row r="843" spans="19:24" x14ac:dyDescent="0.25">
      <c r="S843" s="57" t="s">
        <v>1660</v>
      </c>
      <c r="T843" s="56" t="s">
        <v>392</v>
      </c>
      <c r="U843" s="58">
        <v>12214.611872146119</v>
      </c>
      <c r="V843" s="59">
        <v>34905.660377358494</v>
      </c>
      <c r="X843" s="55" t="str">
        <f t="shared" si="13"/>
        <v>87.3</v>
      </c>
    </row>
    <row r="844" spans="19:24" x14ac:dyDescent="0.25">
      <c r="S844" s="57" t="s">
        <v>1661</v>
      </c>
      <c r="T844" s="56" t="s">
        <v>392</v>
      </c>
      <c r="U844" s="58">
        <v>12214.611872146119</v>
      </c>
      <c r="V844" s="59">
        <v>34905.660377358494</v>
      </c>
      <c r="X844" s="55" t="str">
        <f t="shared" si="13"/>
        <v>87.30</v>
      </c>
    </row>
    <row r="845" spans="19:24" x14ac:dyDescent="0.25">
      <c r="S845" s="57" t="s">
        <v>1662</v>
      </c>
      <c r="T845" s="56" t="s">
        <v>393</v>
      </c>
      <c r="U845" s="58">
        <v>16179.159049360147</v>
      </c>
      <c r="V845" s="59">
        <v>46421.555555555547</v>
      </c>
      <c r="X845" s="55" t="str">
        <f t="shared" si="13"/>
        <v>87.9</v>
      </c>
    </row>
    <row r="846" spans="19:24" x14ac:dyDescent="0.25">
      <c r="S846" s="57" t="s">
        <v>1663</v>
      </c>
      <c r="T846" s="56" t="s">
        <v>393</v>
      </c>
      <c r="U846" s="58">
        <v>16179.159049360147</v>
      </c>
      <c r="V846" s="59">
        <v>46421.555555555547</v>
      </c>
      <c r="X846" s="55" t="str">
        <f t="shared" si="13"/>
        <v>87.90</v>
      </c>
    </row>
    <row r="847" spans="19:24" x14ac:dyDescent="0.25">
      <c r="S847" s="57" t="s">
        <v>1664</v>
      </c>
      <c r="T847" s="56" t="s">
        <v>394</v>
      </c>
      <c r="U847" s="58">
        <v>10715.784565166705</v>
      </c>
      <c r="V847" s="59">
        <v>33399.088426839044</v>
      </c>
      <c r="X847" s="55" t="str">
        <f t="shared" si="13"/>
        <v>88</v>
      </c>
    </row>
    <row r="848" spans="19:24" x14ac:dyDescent="0.25">
      <c r="S848" s="57" t="s">
        <v>1665</v>
      </c>
      <c r="T848" s="56" t="s">
        <v>395</v>
      </c>
      <c r="U848" s="58">
        <v>9972.3247232472331</v>
      </c>
      <c r="V848" s="59">
        <v>33784.354727789898</v>
      </c>
      <c r="X848" s="55" t="str">
        <f t="shared" si="13"/>
        <v>88.1</v>
      </c>
    </row>
    <row r="849" spans="19:24" x14ac:dyDescent="0.25">
      <c r="S849" s="57" t="s">
        <v>1666</v>
      </c>
      <c r="T849" s="56" t="s">
        <v>395</v>
      </c>
      <c r="U849" s="58">
        <v>9972.3247232472331</v>
      </c>
      <c r="V849" s="59">
        <v>33784.354727789898</v>
      </c>
      <c r="X849" s="55" t="str">
        <f t="shared" si="13"/>
        <v>88.10</v>
      </c>
    </row>
    <row r="850" spans="19:24" x14ac:dyDescent="0.25">
      <c r="S850" s="57" t="s">
        <v>1667</v>
      </c>
      <c r="T850" s="56" t="s">
        <v>396</v>
      </c>
      <c r="U850" s="58">
        <v>10765.928322548532</v>
      </c>
      <c r="V850" s="59">
        <v>32959.437183562935</v>
      </c>
      <c r="X850" s="55" t="str">
        <f t="shared" si="13"/>
        <v>88.9</v>
      </c>
    </row>
    <row r="851" spans="19:24" x14ac:dyDescent="0.25">
      <c r="S851" s="57" t="s">
        <v>1668</v>
      </c>
      <c r="T851" s="56" t="s">
        <v>808</v>
      </c>
      <c r="U851" s="58">
        <v>10901.133591620031</v>
      </c>
      <c r="V851" s="59">
        <v>27273.492490319997</v>
      </c>
      <c r="X851" s="55" t="str">
        <f t="shared" si="13"/>
        <v>88.91</v>
      </c>
    </row>
    <row r="852" spans="19:24" x14ac:dyDescent="0.25">
      <c r="S852" s="57" t="s">
        <v>1669</v>
      </c>
      <c r="T852" s="56" t="s">
        <v>809</v>
      </c>
      <c r="U852" s="58">
        <v>9882.8491096532325</v>
      </c>
      <c r="V852" s="59">
        <v>36294.377365892193</v>
      </c>
      <c r="X852" s="55" t="str">
        <f t="shared" si="13"/>
        <v>88.99</v>
      </c>
    </row>
    <row r="853" spans="19:24" x14ac:dyDescent="0.25">
      <c r="S853" s="57" t="s">
        <v>77</v>
      </c>
      <c r="T853" s="60" t="s">
        <v>397</v>
      </c>
      <c r="U853" s="58">
        <v>22980.263724898734</v>
      </c>
      <c r="V853" s="59">
        <v>50734.236242484127</v>
      </c>
      <c r="X853" s="55" t="str">
        <f t="shared" si="13"/>
        <v/>
      </c>
    </row>
    <row r="854" spans="19:24" x14ac:dyDescent="0.25">
      <c r="S854" s="57" t="s">
        <v>1670</v>
      </c>
      <c r="T854" s="56" t="s">
        <v>398</v>
      </c>
      <c r="U854" s="58">
        <v>9292.3976608187131</v>
      </c>
      <c r="V854" s="59" t="s">
        <v>77</v>
      </c>
      <c r="X854" s="55" t="str">
        <f t="shared" si="13"/>
        <v>90</v>
      </c>
    </row>
    <row r="855" spans="19:24" x14ac:dyDescent="0.25">
      <c r="S855" s="57" t="s">
        <v>1671</v>
      </c>
      <c r="T855" s="56" t="s">
        <v>398</v>
      </c>
      <c r="U855" s="58">
        <v>9292.3976608187131</v>
      </c>
      <c r="V855" s="59" t="s">
        <v>77</v>
      </c>
      <c r="X855" s="55" t="str">
        <f t="shared" si="13"/>
        <v>90.0</v>
      </c>
    </row>
    <row r="856" spans="19:24" x14ac:dyDescent="0.25">
      <c r="S856" s="57" t="s">
        <v>1672</v>
      </c>
      <c r="T856" s="56" t="s">
        <v>810</v>
      </c>
      <c r="U856" s="58">
        <v>12926.596758817921</v>
      </c>
      <c r="V856" s="59" t="s">
        <v>77</v>
      </c>
      <c r="X856" s="55" t="str">
        <f t="shared" si="13"/>
        <v>90.01</v>
      </c>
    </row>
    <row r="857" spans="19:24" x14ac:dyDescent="0.25">
      <c r="S857" s="57" t="s">
        <v>1673</v>
      </c>
      <c r="T857" s="56" t="s">
        <v>811</v>
      </c>
      <c r="U857" s="58">
        <v>9915.6862745098042</v>
      </c>
      <c r="V857" s="59">
        <v>44240.330327799784</v>
      </c>
      <c r="X857" s="55" t="str">
        <f t="shared" si="13"/>
        <v>90.02</v>
      </c>
    </row>
    <row r="858" spans="19:24" x14ac:dyDescent="0.25">
      <c r="S858" s="57" t="s">
        <v>1674</v>
      </c>
      <c r="T858" s="56" t="s">
        <v>812</v>
      </c>
      <c r="U858" s="58">
        <v>9103.0952961247876</v>
      </c>
      <c r="V858" s="59">
        <v>36363.63636363636</v>
      </c>
      <c r="X858" s="55" t="str">
        <f t="shared" si="13"/>
        <v>90.03</v>
      </c>
    </row>
    <row r="859" spans="19:24" x14ac:dyDescent="0.25">
      <c r="S859" s="57" t="s">
        <v>1675</v>
      </c>
      <c r="T859" s="56" t="s">
        <v>813</v>
      </c>
      <c r="U859" s="58">
        <v>-3227.9411764705883</v>
      </c>
      <c r="V859" s="59" t="s">
        <v>77</v>
      </c>
      <c r="X859" s="55" t="str">
        <f t="shared" si="13"/>
        <v>90.04</v>
      </c>
    </row>
    <row r="860" spans="19:24" x14ac:dyDescent="0.25">
      <c r="S860" s="57" t="s">
        <v>1676</v>
      </c>
      <c r="T860" s="56" t="s">
        <v>399</v>
      </c>
      <c r="U860" s="58">
        <v>32408.510638297874</v>
      </c>
      <c r="V860" s="59" t="s">
        <v>77</v>
      </c>
      <c r="X860" s="55" t="str">
        <f t="shared" si="13"/>
        <v>91</v>
      </c>
    </row>
    <row r="861" spans="19:24" x14ac:dyDescent="0.25">
      <c r="S861" s="57" t="s">
        <v>1677</v>
      </c>
      <c r="T861" s="56" t="s">
        <v>399</v>
      </c>
      <c r="U861" s="58">
        <v>32408.510638297874</v>
      </c>
      <c r="V861" s="59" t="s">
        <v>77</v>
      </c>
      <c r="X861" s="55" t="str">
        <f t="shared" si="13"/>
        <v>91.0</v>
      </c>
    </row>
    <row r="862" spans="19:24" x14ac:dyDescent="0.25">
      <c r="S862" s="57" t="s">
        <v>1678</v>
      </c>
      <c r="T862" s="56" t="s">
        <v>814</v>
      </c>
      <c r="U862" s="58">
        <v>20140.252454417951</v>
      </c>
      <c r="V862" s="59">
        <v>28071.794871794871</v>
      </c>
      <c r="X862" s="55" t="str">
        <f t="shared" si="13"/>
        <v>91.01</v>
      </c>
    </row>
    <row r="863" spans="19:24" x14ac:dyDescent="0.25">
      <c r="S863" s="57" t="s">
        <v>1679</v>
      </c>
      <c r="T863" s="56" t="s">
        <v>815</v>
      </c>
      <c r="U863" s="58">
        <v>115333.33333333333</v>
      </c>
      <c r="V863" s="59">
        <v>39460.434782608696</v>
      </c>
      <c r="X863" s="55" t="str">
        <f t="shared" si="13"/>
        <v>91.02</v>
      </c>
    </row>
    <row r="864" spans="19:24" x14ac:dyDescent="0.25">
      <c r="S864" s="57" t="s">
        <v>1680</v>
      </c>
      <c r="T864" s="56" t="s">
        <v>816</v>
      </c>
      <c r="U864" s="58">
        <v>14620.253164556962</v>
      </c>
      <c r="V864" s="59" t="s">
        <v>77</v>
      </c>
      <c r="X864" s="55" t="str">
        <f t="shared" si="13"/>
        <v>91.03</v>
      </c>
    </row>
    <row r="865" spans="19:24" x14ac:dyDescent="0.25">
      <c r="S865" s="57" t="s">
        <v>1681</v>
      </c>
      <c r="T865" s="56" t="s">
        <v>817</v>
      </c>
      <c r="U865" s="58">
        <v>26623.376623376622</v>
      </c>
      <c r="V865" s="59">
        <v>50000</v>
      </c>
      <c r="X865" s="55" t="str">
        <f t="shared" si="13"/>
        <v>91.04</v>
      </c>
    </row>
    <row r="866" spans="19:24" x14ac:dyDescent="0.25">
      <c r="S866" s="57" t="s">
        <v>1682</v>
      </c>
      <c r="T866" s="56" t="s">
        <v>400</v>
      </c>
      <c r="U866" s="58">
        <v>58987.070215109874</v>
      </c>
      <c r="V866" s="59">
        <v>114257.75675675676</v>
      </c>
      <c r="X866" s="55" t="str">
        <f t="shared" si="13"/>
        <v>92</v>
      </c>
    </row>
    <row r="867" spans="19:24" x14ac:dyDescent="0.25">
      <c r="S867" s="57" t="s">
        <v>1683</v>
      </c>
      <c r="T867" s="56" t="s">
        <v>400</v>
      </c>
      <c r="U867" s="58">
        <v>58987.070215109874</v>
      </c>
      <c r="V867" s="59">
        <v>114257.75675675676</v>
      </c>
      <c r="X867" s="55" t="str">
        <f t="shared" si="13"/>
        <v>92.0</v>
      </c>
    </row>
    <row r="868" spans="19:24" x14ac:dyDescent="0.25">
      <c r="S868" s="57" t="s">
        <v>1684</v>
      </c>
      <c r="T868" s="56" t="s">
        <v>400</v>
      </c>
      <c r="U868" s="58">
        <v>58987.070215109874</v>
      </c>
      <c r="V868" s="59">
        <v>114257.75675675676</v>
      </c>
      <c r="X868" s="55" t="str">
        <f t="shared" si="13"/>
        <v>92.00</v>
      </c>
    </row>
    <row r="869" spans="19:24" x14ac:dyDescent="0.25">
      <c r="S869" s="57" t="s">
        <v>1685</v>
      </c>
      <c r="T869" s="56" t="s">
        <v>401</v>
      </c>
      <c r="U869" s="58">
        <v>11413.264991045513</v>
      </c>
      <c r="V869" s="59">
        <v>38524.590163934423</v>
      </c>
      <c r="X869" s="55" t="str">
        <f t="shared" si="13"/>
        <v>93</v>
      </c>
    </row>
    <row r="870" spans="19:24" x14ac:dyDescent="0.25">
      <c r="S870" s="57" t="s">
        <v>1686</v>
      </c>
      <c r="T870" s="56" t="s">
        <v>402</v>
      </c>
      <c r="U870" s="58">
        <v>14989.623646867463</v>
      </c>
      <c r="V870" s="59" t="s">
        <v>77</v>
      </c>
      <c r="X870" s="55" t="str">
        <f t="shared" si="13"/>
        <v>93.1</v>
      </c>
    </row>
    <row r="871" spans="19:24" x14ac:dyDescent="0.25">
      <c r="S871" s="57" t="s">
        <v>1687</v>
      </c>
      <c r="T871" s="56" t="s">
        <v>818</v>
      </c>
      <c r="U871" s="58">
        <v>10841.379310344828</v>
      </c>
      <c r="V871" s="59" t="s">
        <v>77</v>
      </c>
      <c r="X871" s="55" t="str">
        <f t="shared" si="13"/>
        <v>93.11</v>
      </c>
    </row>
    <row r="872" spans="19:24" x14ac:dyDescent="0.25">
      <c r="S872" s="57" t="s">
        <v>1688</v>
      </c>
      <c r="T872" s="56" t="s">
        <v>819</v>
      </c>
      <c r="U872" s="58">
        <v>22737.98730734361</v>
      </c>
      <c r="V872" s="59">
        <v>89463.013176002511</v>
      </c>
      <c r="X872" s="55" t="str">
        <f t="shared" si="13"/>
        <v>93.12</v>
      </c>
    </row>
    <row r="873" spans="19:24" x14ac:dyDescent="0.25">
      <c r="S873" s="57" t="s">
        <v>1689</v>
      </c>
      <c r="T873" s="56" t="s">
        <v>820</v>
      </c>
      <c r="U873" s="58">
        <v>5144.5810564663025</v>
      </c>
      <c r="V873" s="59" t="s">
        <v>77</v>
      </c>
      <c r="X873" s="55" t="str">
        <f t="shared" si="13"/>
        <v>93.13</v>
      </c>
    </row>
    <row r="874" spans="19:24" x14ac:dyDescent="0.25">
      <c r="S874" s="57" t="s">
        <v>1690</v>
      </c>
      <c r="T874" s="56" t="s">
        <v>821</v>
      </c>
      <c r="U874" s="58">
        <v>41709.354120267264</v>
      </c>
      <c r="V874" s="59" t="s">
        <v>77</v>
      </c>
      <c r="X874" s="55" t="str">
        <f t="shared" si="13"/>
        <v>93.19</v>
      </c>
    </row>
    <row r="875" spans="19:24" x14ac:dyDescent="0.25">
      <c r="S875" s="57" t="s">
        <v>1691</v>
      </c>
      <c r="T875" s="56" t="s">
        <v>403</v>
      </c>
      <c r="U875" s="58">
        <v>7033.7294772274508</v>
      </c>
      <c r="V875" s="59">
        <v>31818.18181818182</v>
      </c>
      <c r="X875" s="55" t="str">
        <f t="shared" si="13"/>
        <v>93.2</v>
      </c>
    </row>
    <row r="876" spans="19:24" x14ac:dyDescent="0.25">
      <c r="S876" s="57" t="s">
        <v>1692</v>
      </c>
      <c r="T876" s="56" t="s">
        <v>822</v>
      </c>
      <c r="U876" s="58">
        <v>9899.9230177059271</v>
      </c>
      <c r="V876" s="59">
        <v>44696.969696969696</v>
      </c>
      <c r="X876" s="55" t="str">
        <f t="shared" si="13"/>
        <v>93.21</v>
      </c>
    </row>
    <row r="877" spans="19:24" x14ac:dyDescent="0.25">
      <c r="S877" s="57" t="s">
        <v>1693</v>
      </c>
      <c r="T877" s="56" t="s">
        <v>823</v>
      </c>
      <c r="U877" s="58">
        <v>6752.1496454970584</v>
      </c>
      <c r="V877" s="59">
        <v>27831.715210355986</v>
      </c>
      <c r="X877" s="55" t="str">
        <f t="shared" si="13"/>
        <v>93.29</v>
      </c>
    </row>
    <row r="878" spans="19:24" x14ac:dyDescent="0.25">
      <c r="S878" s="57" t="s">
        <v>1694</v>
      </c>
      <c r="T878" s="56" t="s">
        <v>404</v>
      </c>
      <c r="U878" s="58">
        <v>8496.7736071980362</v>
      </c>
      <c r="V878" s="59">
        <v>27958.864390162496</v>
      </c>
      <c r="X878" s="55" t="str">
        <f t="shared" si="13"/>
        <v>95</v>
      </c>
    </row>
    <row r="879" spans="19:24" x14ac:dyDescent="0.25">
      <c r="S879" s="57" t="s">
        <v>1695</v>
      </c>
      <c r="T879" s="56" t="s">
        <v>405</v>
      </c>
      <c r="U879" s="58">
        <v>18215.072719259584</v>
      </c>
      <c r="V879" s="59" t="s">
        <v>77</v>
      </c>
      <c r="X879" s="55" t="str">
        <f t="shared" si="13"/>
        <v>95.1</v>
      </c>
    </row>
    <row r="880" spans="19:24" x14ac:dyDescent="0.25">
      <c r="S880" s="57" t="s">
        <v>1696</v>
      </c>
      <c r="T880" s="56" t="s">
        <v>824</v>
      </c>
      <c r="U880" s="58">
        <v>21154.508902929352</v>
      </c>
      <c r="V880" s="59">
        <v>40000</v>
      </c>
      <c r="X880" s="55" t="str">
        <f t="shared" si="13"/>
        <v>95.11</v>
      </c>
    </row>
    <row r="881" spans="19:24" x14ac:dyDescent="0.25">
      <c r="S881" s="57" t="s">
        <v>1697</v>
      </c>
      <c r="T881" s="56" t="s">
        <v>825</v>
      </c>
      <c r="U881" s="58">
        <v>8522.7272727272721</v>
      </c>
      <c r="V881" s="59">
        <v>33225.806451612902</v>
      </c>
      <c r="X881" s="55" t="str">
        <f t="shared" si="13"/>
        <v>95.12</v>
      </c>
    </row>
    <row r="882" spans="19:24" x14ac:dyDescent="0.25">
      <c r="S882" s="57" t="s">
        <v>1698</v>
      </c>
      <c r="T882" s="56" t="s">
        <v>406</v>
      </c>
      <c r="U882" s="58">
        <v>5972.0632012823453</v>
      </c>
      <c r="V882" s="59">
        <v>22727.272727272728</v>
      </c>
      <c r="X882" s="55" t="str">
        <f t="shared" si="13"/>
        <v>95.2</v>
      </c>
    </row>
    <row r="883" spans="19:24" x14ac:dyDescent="0.25">
      <c r="S883" s="57" t="s">
        <v>1699</v>
      </c>
      <c r="T883" s="56" t="s">
        <v>826</v>
      </c>
      <c r="U883" s="58">
        <v>8270.6766917293226</v>
      </c>
      <c r="V883" s="59">
        <v>23981.1637002155</v>
      </c>
      <c r="X883" s="55" t="str">
        <f t="shared" si="13"/>
        <v>95.21</v>
      </c>
    </row>
    <row r="884" spans="19:24" x14ac:dyDescent="0.25">
      <c r="S884" s="57" t="s">
        <v>1700</v>
      </c>
      <c r="T884" s="56" t="s">
        <v>827</v>
      </c>
      <c r="U884" s="58">
        <v>10154.282115869019</v>
      </c>
      <c r="V884" s="59" t="s">
        <v>77</v>
      </c>
      <c r="X884" s="55" t="str">
        <f t="shared" si="13"/>
        <v>95.22</v>
      </c>
    </row>
    <row r="885" spans="19:24" x14ac:dyDescent="0.25">
      <c r="S885" s="57" t="s">
        <v>1701</v>
      </c>
      <c r="T885" s="56" t="s">
        <v>828</v>
      </c>
      <c r="U885" s="58">
        <v>1783.7837837837837</v>
      </c>
      <c r="V885" s="59">
        <v>19559.808612440193</v>
      </c>
      <c r="X885" s="55" t="str">
        <f t="shared" si="13"/>
        <v>95.23</v>
      </c>
    </row>
    <row r="886" spans="19:24" x14ac:dyDescent="0.25">
      <c r="S886" s="57" t="s">
        <v>1702</v>
      </c>
      <c r="T886" s="56" t="s">
        <v>829</v>
      </c>
      <c r="U886" s="58">
        <v>6860.4651162790697</v>
      </c>
      <c r="V886" s="59">
        <v>24015.572858731924</v>
      </c>
      <c r="X886" s="55" t="str">
        <f t="shared" si="13"/>
        <v>95.24</v>
      </c>
    </row>
    <row r="887" spans="19:24" x14ac:dyDescent="0.25">
      <c r="S887" s="57" t="s">
        <v>1703</v>
      </c>
      <c r="T887" s="56" t="s">
        <v>830</v>
      </c>
      <c r="U887" s="58">
        <v>3520.408163265306</v>
      </c>
      <c r="V887" s="59">
        <v>19851.380042462846</v>
      </c>
      <c r="X887" s="55" t="str">
        <f t="shared" si="13"/>
        <v>95.25</v>
      </c>
    </row>
    <row r="888" spans="19:24" x14ac:dyDescent="0.25">
      <c r="S888" s="57" t="s">
        <v>1704</v>
      </c>
      <c r="T888" s="56" t="s">
        <v>831</v>
      </c>
      <c r="U888" s="58">
        <v>2371.1340206185569</v>
      </c>
      <c r="V888" s="59">
        <v>21339.354229384335</v>
      </c>
      <c r="X888" s="55" t="str">
        <f t="shared" si="13"/>
        <v>95.29</v>
      </c>
    </row>
    <row r="889" spans="19:24" x14ac:dyDescent="0.25">
      <c r="S889" s="57" t="s">
        <v>1705</v>
      </c>
      <c r="T889" s="56" t="s">
        <v>407</v>
      </c>
      <c r="U889" s="58">
        <v>5305.217391304348</v>
      </c>
      <c r="V889" s="59">
        <v>21569.575808581776</v>
      </c>
      <c r="X889" s="55" t="str">
        <f t="shared" si="13"/>
        <v>96</v>
      </c>
    </row>
    <row r="890" spans="19:24" x14ac:dyDescent="0.25">
      <c r="S890" s="57" t="s">
        <v>1706</v>
      </c>
      <c r="T890" s="56" t="s">
        <v>407</v>
      </c>
      <c r="U890" s="58">
        <v>5305.217391304348</v>
      </c>
      <c r="V890" s="59">
        <v>21569.575808581776</v>
      </c>
      <c r="X890" s="55" t="str">
        <f t="shared" si="13"/>
        <v>96.0</v>
      </c>
    </row>
    <row r="891" spans="19:24" x14ac:dyDescent="0.25">
      <c r="S891" s="57" t="s">
        <v>1707</v>
      </c>
      <c r="T891" s="56" t="s">
        <v>832</v>
      </c>
      <c r="U891" s="58">
        <v>12934.962453862798</v>
      </c>
      <c r="V891" s="59">
        <v>38270.480447611539</v>
      </c>
      <c r="X891" s="55" t="str">
        <f t="shared" si="13"/>
        <v>96.01</v>
      </c>
    </row>
    <row r="892" spans="19:24" x14ac:dyDescent="0.25">
      <c r="S892" s="57" t="s">
        <v>1708</v>
      </c>
      <c r="T892" s="56" t="s">
        <v>833</v>
      </c>
      <c r="U892" s="58">
        <v>3672.0802998319905</v>
      </c>
      <c r="V892" s="59">
        <v>16053.463384042123</v>
      </c>
      <c r="X892" s="55" t="str">
        <f t="shared" si="13"/>
        <v>96.02</v>
      </c>
    </row>
    <row r="893" spans="19:24" x14ac:dyDescent="0.25">
      <c r="S893" s="57" t="s">
        <v>1709</v>
      </c>
      <c r="T893" s="56" t="s">
        <v>834</v>
      </c>
      <c r="U893" s="58">
        <v>9783.7837837837833</v>
      </c>
      <c r="V893" s="59">
        <v>43874.616097109152</v>
      </c>
      <c r="X893" s="55" t="str">
        <f t="shared" si="13"/>
        <v>96.03</v>
      </c>
    </row>
    <row r="894" spans="19:24" x14ac:dyDescent="0.25">
      <c r="S894" s="57" t="s">
        <v>1710</v>
      </c>
      <c r="T894" s="56" t="s">
        <v>835</v>
      </c>
      <c r="U894" s="58">
        <v>5754.8057534614863</v>
      </c>
      <c r="V894" s="59">
        <v>18833.585421507021</v>
      </c>
      <c r="X894" s="55" t="str">
        <f t="shared" si="13"/>
        <v>96.04</v>
      </c>
    </row>
    <row r="895" spans="19:24" x14ac:dyDescent="0.25">
      <c r="S895" s="57" t="s">
        <v>1711</v>
      </c>
      <c r="T895" s="56" t="s">
        <v>836</v>
      </c>
      <c r="U895" s="58">
        <v>5505.5460750853244</v>
      </c>
      <c r="V895" s="59">
        <v>25049.504590755994</v>
      </c>
      <c r="X895" s="55" t="str">
        <f t="shared" si="13"/>
        <v>96.09</v>
      </c>
    </row>
    <row r="896" spans="19:24" x14ac:dyDescent="0.25">
      <c r="V896" s="47"/>
    </row>
    <row r="897" spans="22:22" x14ac:dyDescent="0.25">
      <c r="V897" s="47"/>
    </row>
    <row r="898" spans="22:22" x14ac:dyDescent="0.25">
      <c r="V898" s="47"/>
    </row>
    <row r="899" spans="22:22" x14ac:dyDescent="0.25">
      <c r="V899" s="47"/>
    </row>
    <row r="900" spans="22:22" x14ac:dyDescent="0.25">
      <c r="V900" s="47"/>
    </row>
    <row r="901" spans="22:22" x14ac:dyDescent="0.25">
      <c r="V901" s="47"/>
    </row>
    <row r="902" spans="22:22" x14ac:dyDescent="0.25">
      <c r="V902" s="47"/>
    </row>
    <row r="903" spans="22:22" x14ac:dyDescent="0.25">
      <c r="V903" s="47"/>
    </row>
    <row r="904" spans="22:22" x14ac:dyDescent="0.25">
      <c r="V904" s="47"/>
    </row>
    <row r="905" spans="22:22" x14ac:dyDescent="0.25">
      <c r="V905" s="47"/>
    </row>
    <row r="906" spans="22:22" x14ac:dyDescent="0.25">
      <c r="V906" s="47"/>
    </row>
    <row r="907" spans="22:22" x14ac:dyDescent="0.25">
      <c r="V907" s="47"/>
    </row>
    <row r="908" spans="22:22" x14ac:dyDescent="0.25">
      <c r="V908" s="47"/>
    </row>
    <row r="909" spans="22:22" x14ac:dyDescent="0.25">
      <c r="V909" s="47"/>
    </row>
    <row r="910" spans="22:22" x14ac:dyDescent="0.25">
      <c r="V910" s="47"/>
    </row>
    <row r="911" spans="22:22" x14ac:dyDescent="0.25">
      <c r="V911" s="47"/>
    </row>
    <row r="912" spans="22:22" x14ac:dyDescent="0.25">
      <c r="V912" s="47"/>
    </row>
    <row r="913" spans="22:22" x14ac:dyDescent="0.25">
      <c r="V913" s="47"/>
    </row>
    <row r="914" spans="22:22" x14ac:dyDescent="0.25">
      <c r="V914" s="47"/>
    </row>
    <row r="915" spans="22:22" x14ac:dyDescent="0.25">
      <c r="V915" s="47"/>
    </row>
    <row r="916" spans="22:22" x14ac:dyDescent="0.25">
      <c r="V916" s="47"/>
    </row>
  </sheetData>
  <pageMargins left="0.75" right="0.75" top="1" bottom="1" header="0.511811023622047" footer="0.511811023622047"/>
  <pageSetup paperSize="9" orientation="portrait" horizontalDpi="300" verticalDpi="300"/>
  <ignoredErrors>
    <ignoredError sqref="J8 J11 J24 J14:J23 J25:J33 A8:A33 A35:A349 J35:J349" numberStoredAsText="1"/>
  </ignoredError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Οδηγίες</vt:lpstr>
      <vt:lpstr>1.Προστιθέμενη Αξία</vt:lpstr>
      <vt:lpstr>2.Απασχόληση</vt:lpstr>
      <vt:lpstr>3.Κεφάλαιο</vt:lpstr>
      <vt:lpstr>4.Δείκτες &amp; Σύγκριση</vt:lpstr>
      <vt:lpstr>5.TFP</vt:lpstr>
      <vt:lpstr>ΕΜΕ (Αναλυτικά)</vt:lpstr>
      <vt:lpstr>Κωδικοί NACE</vt:lpstr>
      <vt:lpstr>Δεδομένα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Pantelis PA. Arsenis</dc:creator>
  <dc:description/>
  <cp:lastModifiedBy>Pantelis PA. Arsenis</cp:lastModifiedBy>
  <cp:revision>0</cp:revision>
  <dcterms:created xsi:type="dcterms:W3CDTF">2026-06-22T08:32:55Z</dcterms:created>
  <dcterms:modified xsi:type="dcterms:W3CDTF">2026-09-16T16:07:59Z</dcterms:modified>
  <dc:language>en-US</dc:language>
</cp:coreProperties>
</file>